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LRICH\Desktop\foto-digitál\Vršovice kavárna\zadávací dokumentace\"/>
    </mc:Choice>
  </mc:AlternateContent>
  <bookViews>
    <workbookView xWindow="0" yWindow="0" windowWidth="28800" windowHeight="12345"/>
  </bookViews>
  <sheets>
    <sheet name="Rekapitulace zakázky" sheetId="1" r:id="rId1"/>
    <sheet name="001 - Stavební část" sheetId="2" r:id="rId2"/>
    <sheet name="002 - Vzduchotechnika" sheetId="3" r:id="rId3"/>
    <sheet name="003 - Elektroinstalace si..." sheetId="4" r:id="rId4"/>
    <sheet name="004 - Vedlejší rozpočtové..." sheetId="5" r:id="rId5"/>
  </sheets>
  <definedNames>
    <definedName name="_xlnm._FilterDatabase" localSheetId="1" hidden="1">'001 - Stavební část'!$C$146:$K$593</definedName>
    <definedName name="_xlnm._FilterDatabase" localSheetId="2" hidden="1">'002 - Vzduchotechnika'!$C$119:$K$183</definedName>
    <definedName name="_xlnm._FilterDatabase" localSheetId="3" hidden="1">'003 - Elektroinstalace si...'!$C$124:$K$237</definedName>
    <definedName name="_xlnm._FilterDatabase" localSheetId="4" hidden="1">'004 - Vedlejší rozpočtové...'!$C$120:$K$133</definedName>
    <definedName name="_xlnm.Print_Titles" localSheetId="1">'001 - Stavební část'!$146:$146</definedName>
    <definedName name="_xlnm.Print_Titles" localSheetId="2">'002 - Vzduchotechnika'!$119:$119</definedName>
    <definedName name="_xlnm.Print_Titles" localSheetId="3">'003 - Elektroinstalace si...'!$124:$124</definedName>
    <definedName name="_xlnm.Print_Titles" localSheetId="4">'004 - Vedlejší rozpočtové...'!$120:$120</definedName>
    <definedName name="_xlnm.Print_Titles" localSheetId="0">'Rekapitulace zakázky'!$92:$92</definedName>
    <definedName name="_xlnm.Print_Area" localSheetId="1">'001 - Stavební část'!$C$4:$J$76,'001 - Stavební část'!$C$82:$J$128,'001 - Stavební část'!$C$134:$K$593</definedName>
    <definedName name="_xlnm.Print_Area" localSheetId="2">'002 - Vzduchotechnika'!$C$4:$J$76,'002 - Vzduchotechnika'!$C$82:$J$101,'002 - Vzduchotechnika'!$C$107:$K$183</definedName>
    <definedName name="_xlnm.Print_Area" localSheetId="3">'003 - Elektroinstalace si...'!$C$4:$J$76,'003 - Elektroinstalace si...'!$C$82:$J$106,'003 - Elektroinstalace si...'!$C$112:$K$237</definedName>
    <definedName name="_xlnm.Print_Area" localSheetId="4">'004 - Vedlejší rozpočtové...'!$C$4:$J$76,'004 - Vedlejší rozpočtové...'!$C$82:$J$102,'004 - Vedlejší rozpočtové...'!$C$108:$K$133</definedName>
    <definedName name="_xlnm.Print_Area" localSheetId="0">'Rekapitulace zakázky'!$D$4:$AO$76,'Rekapitulace zakázky'!$C$82:$AQ$99</definedName>
  </definedNames>
  <calcPr calcId="162913"/>
</workbook>
</file>

<file path=xl/calcChain.xml><?xml version="1.0" encoding="utf-8"?>
<calcChain xmlns="http://schemas.openxmlformats.org/spreadsheetml/2006/main">
  <c r="J37" i="5" l="1"/>
  <c r="J36" i="5"/>
  <c r="AY98" i="1"/>
  <c r="J35" i="5"/>
  <c r="AX98" i="1"/>
  <c r="BI133" i="5"/>
  <c r="BH133" i="5"/>
  <c r="BG133" i="5"/>
  <c r="BF133" i="5"/>
  <c r="T133" i="5"/>
  <c r="T132" i="5"/>
  <c r="R133" i="5"/>
  <c r="R132" i="5" s="1"/>
  <c r="P133" i="5"/>
  <c r="P132" i="5"/>
  <c r="BI130" i="5"/>
  <c r="BH130" i="5"/>
  <c r="BG130" i="5"/>
  <c r="BF130" i="5"/>
  <c r="T130" i="5"/>
  <c r="T129" i="5"/>
  <c r="R130" i="5"/>
  <c r="R129" i="5"/>
  <c r="P130" i="5"/>
  <c r="P129" i="5" s="1"/>
  <c r="P122" i="5" s="1"/>
  <c r="P121" i="5" s="1"/>
  <c r="AU98" i="1" s="1"/>
  <c r="BI127" i="5"/>
  <c r="BH127" i="5"/>
  <c r="BG127" i="5"/>
  <c r="BF127" i="5"/>
  <c r="T127" i="5"/>
  <c r="T126" i="5"/>
  <c r="R127" i="5"/>
  <c r="R126" i="5"/>
  <c r="P127" i="5"/>
  <c r="P126" i="5"/>
  <c r="BI124" i="5"/>
  <c r="BH124" i="5"/>
  <c r="BG124" i="5"/>
  <c r="BF124" i="5"/>
  <c r="T124" i="5"/>
  <c r="T123" i="5" s="1"/>
  <c r="T122" i="5" s="1"/>
  <c r="T121" i="5" s="1"/>
  <c r="R124" i="5"/>
  <c r="R123" i="5"/>
  <c r="P124" i="5"/>
  <c r="P123" i="5"/>
  <c r="J118" i="5"/>
  <c r="J117" i="5"/>
  <c r="F117" i="5"/>
  <c r="F115" i="5"/>
  <c r="E113" i="5"/>
  <c r="J92" i="5"/>
  <c r="J91" i="5"/>
  <c r="F91" i="5"/>
  <c r="F89" i="5"/>
  <c r="E87" i="5"/>
  <c r="J18" i="5"/>
  <c r="E18" i="5"/>
  <c r="F118" i="5" s="1"/>
  <c r="J17" i="5"/>
  <c r="J12" i="5"/>
  <c r="J89" i="5"/>
  <c r="E7" i="5"/>
  <c r="E111" i="5" s="1"/>
  <c r="J37" i="4"/>
  <c r="J36" i="4"/>
  <c r="AY97" i="1"/>
  <c r="J35" i="4"/>
  <c r="AX97" i="1" s="1"/>
  <c r="BI237" i="4"/>
  <c r="BH237" i="4"/>
  <c r="BG237" i="4"/>
  <c r="BF237" i="4"/>
  <c r="T237" i="4"/>
  <c r="R237" i="4"/>
  <c r="P237" i="4"/>
  <c r="BI236" i="4"/>
  <c r="BH236" i="4"/>
  <c r="BG236" i="4"/>
  <c r="BF236" i="4"/>
  <c r="T236" i="4"/>
  <c r="R236" i="4"/>
  <c r="P236" i="4"/>
  <c r="BI235" i="4"/>
  <c r="BH235" i="4"/>
  <c r="BG235" i="4"/>
  <c r="BF235" i="4"/>
  <c r="T235" i="4"/>
  <c r="R235" i="4"/>
  <c r="P235" i="4"/>
  <c r="BI234" i="4"/>
  <c r="BH234" i="4"/>
  <c r="BG234" i="4"/>
  <c r="BF234" i="4"/>
  <c r="T234" i="4"/>
  <c r="R234" i="4"/>
  <c r="P234" i="4"/>
  <c r="BI233" i="4"/>
  <c r="BH233" i="4"/>
  <c r="BG233" i="4"/>
  <c r="BF233" i="4"/>
  <c r="T233" i="4"/>
  <c r="R233" i="4"/>
  <c r="P233" i="4"/>
  <c r="BI231" i="4"/>
  <c r="BH231" i="4"/>
  <c r="BG231" i="4"/>
  <c r="BF231" i="4"/>
  <c r="T231" i="4"/>
  <c r="R231" i="4"/>
  <c r="P231" i="4"/>
  <c r="BI230" i="4"/>
  <c r="BH230" i="4"/>
  <c r="BG230" i="4"/>
  <c r="BF230" i="4"/>
  <c r="T230" i="4"/>
  <c r="R230" i="4"/>
  <c r="P230" i="4"/>
  <c r="BI229" i="4"/>
  <c r="BH229" i="4"/>
  <c r="BG229" i="4"/>
  <c r="BF229" i="4"/>
  <c r="T229" i="4"/>
  <c r="R229" i="4"/>
  <c r="P229" i="4"/>
  <c r="BI228" i="4"/>
  <c r="BH228" i="4"/>
  <c r="BG228" i="4"/>
  <c r="BF228" i="4"/>
  <c r="T228" i="4"/>
  <c r="R228" i="4"/>
  <c r="P228" i="4"/>
  <c r="BI227" i="4"/>
  <c r="BH227" i="4"/>
  <c r="BG227" i="4"/>
  <c r="BF227" i="4"/>
  <c r="T227" i="4"/>
  <c r="R227" i="4"/>
  <c r="P227" i="4"/>
  <c r="BI226" i="4"/>
  <c r="BH226" i="4"/>
  <c r="BG226" i="4"/>
  <c r="BF226" i="4"/>
  <c r="T226" i="4"/>
  <c r="R226" i="4"/>
  <c r="P226" i="4"/>
  <c r="BI225" i="4"/>
  <c r="BH225" i="4"/>
  <c r="BG225" i="4"/>
  <c r="BF225" i="4"/>
  <c r="T225" i="4"/>
  <c r="R225" i="4"/>
  <c r="P225" i="4"/>
  <c r="BI224" i="4"/>
  <c r="BH224" i="4"/>
  <c r="BG224" i="4"/>
  <c r="BF224" i="4"/>
  <c r="T224" i="4"/>
  <c r="R224" i="4"/>
  <c r="P224" i="4"/>
  <c r="BI223" i="4"/>
  <c r="BH223" i="4"/>
  <c r="BG223" i="4"/>
  <c r="BF223" i="4"/>
  <c r="T223" i="4"/>
  <c r="R223" i="4"/>
  <c r="P223" i="4"/>
  <c r="BI222" i="4"/>
  <c r="BH222" i="4"/>
  <c r="BG222" i="4"/>
  <c r="BF222" i="4"/>
  <c r="T222" i="4"/>
  <c r="R222" i="4"/>
  <c r="P222" i="4"/>
  <c r="BI221" i="4"/>
  <c r="BH221" i="4"/>
  <c r="BG221" i="4"/>
  <c r="BF221" i="4"/>
  <c r="T221" i="4"/>
  <c r="R221" i="4"/>
  <c r="P221" i="4"/>
  <c r="BI220" i="4"/>
  <c r="BH220" i="4"/>
  <c r="BG220" i="4"/>
  <c r="BF220" i="4"/>
  <c r="T220" i="4"/>
  <c r="R220" i="4"/>
  <c r="P220" i="4"/>
  <c r="BI218" i="4"/>
  <c r="BH218" i="4"/>
  <c r="BG218" i="4"/>
  <c r="BF218" i="4"/>
  <c r="T218" i="4"/>
  <c r="T217" i="4"/>
  <c r="R218" i="4"/>
  <c r="R217" i="4"/>
  <c r="P218" i="4"/>
  <c r="P217" i="4" s="1"/>
  <c r="BI216" i="4"/>
  <c r="BH216" i="4"/>
  <c r="BG216" i="4"/>
  <c r="BF216" i="4"/>
  <c r="T216" i="4"/>
  <c r="R216" i="4"/>
  <c r="P216" i="4"/>
  <c r="BI215" i="4"/>
  <c r="BH215" i="4"/>
  <c r="BG215" i="4"/>
  <c r="BF215" i="4"/>
  <c r="T215" i="4"/>
  <c r="R215" i="4"/>
  <c r="P215" i="4"/>
  <c r="BI214" i="4"/>
  <c r="BH214" i="4"/>
  <c r="BG214" i="4"/>
  <c r="BF214" i="4"/>
  <c r="T214" i="4"/>
  <c r="R214" i="4"/>
  <c r="P214" i="4"/>
  <c r="BI212" i="4"/>
  <c r="BH212" i="4"/>
  <c r="BG212" i="4"/>
  <c r="BF212" i="4"/>
  <c r="T212" i="4"/>
  <c r="R212" i="4"/>
  <c r="P212" i="4"/>
  <c r="BI210" i="4"/>
  <c r="BH210" i="4"/>
  <c r="BG210" i="4"/>
  <c r="BF210" i="4"/>
  <c r="T210" i="4"/>
  <c r="R210" i="4"/>
  <c r="P210" i="4"/>
  <c r="BI208" i="4"/>
  <c r="BH208" i="4"/>
  <c r="BG208" i="4"/>
  <c r="BF208" i="4"/>
  <c r="T208" i="4"/>
  <c r="R208" i="4"/>
  <c r="P208" i="4"/>
  <c r="BI206" i="4"/>
  <c r="BH206" i="4"/>
  <c r="BG206" i="4"/>
  <c r="BF206" i="4"/>
  <c r="T206" i="4"/>
  <c r="R206" i="4"/>
  <c r="P206" i="4"/>
  <c r="BI204" i="4"/>
  <c r="BH204" i="4"/>
  <c r="BG204" i="4"/>
  <c r="BF204" i="4"/>
  <c r="T204" i="4"/>
  <c r="R204" i="4"/>
  <c r="P204" i="4"/>
  <c r="BI202" i="4"/>
  <c r="BH202" i="4"/>
  <c r="BG202" i="4"/>
  <c r="BF202" i="4"/>
  <c r="T202" i="4"/>
  <c r="R202" i="4"/>
  <c r="P202" i="4"/>
  <c r="BI201" i="4"/>
  <c r="BH201" i="4"/>
  <c r="BG201" i="4"/>
  <c r="BF201" i="4"/>
  <c r="T201" i="4"/>
  <c r="R201" i="4"/>
  <c r="P201" i="4"/>
  <c r="BI200" i="4"/>
  <c r="BH200" i="4"/>
  <c r="BG200" i="4"/>
  <c r="BF200" i="4"/>
  <c r="T200" i="4"/>
  <c r="R200" i="4"/>
  <c r="P200" i="4"/>
  <c r="BI199" i="4"/>
  <c r="BH199" i="4"/>
  <c r="BG199" i="4"/>
  <c r="BF199" i="4"/>
  <c r="T199" i="4"/>
  <c r="R199" i="4"/>
  <c r="P199" i="4"/>
  <c r="BI198" i="4"/>
  <c r="BH198" i="4"/>
  <c r="BG198" i="4"/>
  <c r="BF198" i="4"/>
  <c r="T198" i="4"/>
  <c r="R198" i="4"/>
  <c r="P198" i="4"/>
  <c r="BI197" i="4"/>
  <c r="BH197" i="4"/>
  <c r="BG197" i="4"/>
  <c r="BF197" i="4"/>
  <c r="T197" i="4"/>
  <c r="R197" i="4"/>
  <c r="P197" i="4"/>
  <c r="BI196" i="4"/>
  <c r="BH196" i="4"/>
  <c r="BG196" i="4"/>
  <c r="BF196" i="4"/>
  <c r="T196" i="4"/>
  <c r="R196" i="4"/>
  <c r="P196" i="4"/>
  <c r="BI195" i="4"/>
  <c r="BH195" i="4"/>
  <c r="BG195" i="4"/>
  <c r="BF195" i="4"/>
  <c r="T195" i="4"/>
  <c r="R195" i="4"/>
  <c r="P195" i="4"/>
  <c r="BI194" i="4"/>
  <c r="BH194" i="4"/>
  <c r="BG194" i="4"/>
  <c r="BF194" i="4"/>
  <c r="T194" i="4"/>
  <c r="R194" i="4"/>
  <c r="P194" i="4"/>
  <c r="BI193" i="4"/>
  <c r="BH193" i="4"/>
  <c r="BG193" i="4"/>
  <c r="BF193" i="4"/>
  <c r="T193" i="4"/>
  <c r="R193" i="4"/>
  <c r="P193" i="4"/>
  <c r="BI191" i="4"/>
  <c r="BH191" i="4"/>
  <c r="BG191" i="4"/>
  <c r="BF191" i="4"/>
  <c r="T191" i="4"/>
  <c r="R191" i="4"/>
  <c r="P191" i="4"/>
  <c r="BI190" i="4"/>
  <c r="BH190" i="4"/>
  <c r="BG190" i="4"/>
  <c r="BF190" i="4"/>
  <c r="T190" i="4"/>
  <c r="R190" i="4"/>
  <c r="P190" i="4"/>
  <c r="BI189" i="4"/>
  <c r="BH189" i="4"/>
  <c r="BG189" i="4"/>
  <c r="BF189" i="4"/>
  <c r="T189" i="4"/>
  <c r="R189" i="4"/>
  <c r="P189" i="4"/>
  <c r="BI188" i="4"/>
  <c r="BH188" i="4"/>
  <c r="BG188" i="4"/>
  <c r="BF188" i="4"/>
  <c r="T188" i="4"/>
  <c r="R188" i="4"/>
  <c r="P188" i="4"/>
  <c r="BI187" i="4"/>
  <c r="BH187" i="4"/>
  <c r="BG187" i="4"/>
  <c r="BF187" i="4"/>
  <c r="T187" i="4"/>
  <c r="R187" i="4"/>
  <c r="P187" i="4"/>
  <c r="BI186" i="4"/>
  <c r="BH186" i="4"/>
  <c r="BG186" i="4"/>
  <c r="BF186" i="4"/>
  <c r="T186" i="4"/>
  <c r="R186" i="4"/>
  <c r="P186" i="4"/>
  <c r="BI185" i="4"/>
  <c r="BH185" i="4"/>
  <c r="BG185" i="4"/>
  <c r="BF185" i="4"/>
  <c r="T185" i="4"/>
  <c r="R185" i="4"/>
  <c r="P185" i="4"/>
  <c r="BI184" i="4"/>
  <c r="BH184" i="4"/>
  <c r="BG184" i="4"/>
  <c r="BF184" i="4"/>
  <c r="T184" i="4"/>
  <c r="R184" i="4"/>
  <c r="P184"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3" i="4"/>
  <c r="BH173" i="4"/>
  <c r="BG173" i="4"/>
  <c r="BF173" i="4"/>
  <c r="T173" i="4"/>
  <c r="R173" i="4"/>
  <c r="P173" i="4"/>
  <c r="BI172" i="4"/>
  <c r="BH172" i="4"/>
  <c r="BG172" i="4"/>
  <c r="BF172" i="4"/>
  <c r="T172" i="4"/>
  <c r="R172" i="4"/>
  <c r="P172" i="4"/>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7" i="4"/>
  <c r="BH167" i="4"/>
  <c r="BG167" i="4"/>
  <c r="BF167" i="4"/>
  <c r="T167" i="4"/>
  <c r="R167" i="4"/>
  <c r="P167" i="4"/>
  <c r="BI166" i="4"/>
  <c r="BH166" i="4"/>
  <c r="BG166" i="4"/>
  <c r="BF166" i="4"/>
  <c r="T166" i="4"/>
  <c r="R166" i="4"/>
  <c r="P166" i="4"/>
  <c r="BI165" i="4"/>
  <c r="BH165" i="4"/>
  <c r="BG165" i="4"/>
  <c r="BF165" i="4"/>
  <c r="T165" i="4"/>
  <c r="R165" i="4"/>
  <c r="P165" i="4"/>
  <c r="BI163" i="4"/>
  <c r="BH163" i="4"/>
  <c r="BG163" i="4"/>
  <c r="BF163" i="4"/>
  <c r="T163" i="4"/>
  <c r="R163" i="4"/>
  <c r="P163" i="4"/>
  <c r="BI162" i="4"/>
  <c r="BH162" i="4"/>
  <c r="BG162" i="4"/>
  <c r="BF162" i="4"/>
  <c r="T162" i="4"/>
  <c r="R162" i="4"/>
  <c r="P162" i="4"/>
  <c r="BI161" i="4"/>
  <c r="BH161" i="4"/>
  <c r="BG161" i="4"/>
  <c r="BF161" i="4"/>
  <c r="T161" i="4"/>
  <c r="R161" i="4"/>
  <c r="P161" i="4"/>
  <c r="BI160" i="4"/>
  <c r="BH160" i="4"/>
  <c r="BG160" i="4"/>
  <c r="BF160" i="4"/>
  <c r="T160" i="4"/>
  <c r="R160" i="4"/>
  <c r="P160" i="4"/>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F121" i="4"/>
  <c r="F119" i="4"/>
  <c r="E117" i="4"/>
  <c r="F91" i="4"/>
  <c r="F89" i="4"/>
  <c r="E87" i="4"/>
  <c r="J24" i="4"/>
  <c r="E24" i="4"/>
  <c r="J122" i="4" s="1"/>
  <c r="J23" i="4"/>
  <c r="J21" i="4"/>
  <c r="E21" i="4"/>
  <c r="J91" i="4" s="1"/>
  <c r="J20" i="4"/>
  <c r="J18" i="4"/>
  <c r="E18" i="4"/>
  <c r="F122" i="4"/>
  <c r="J17" i="4"/>
  <c r="J12" i="4"/>
  <c r="J119" i="4"/>
  <c r="E7" i="4"/>
  <c r="E85" i="4" s="1"/>
  <c r="J37" i="3"/>
  <c r="J36" i="3"/>
  <c r="AY96" i="1" s="1"/>
  <c r="J35" i="3"/>
  <c r="AX96" i="1"/>
  <c r="BI183" i="3"/>
  <c r="BH183" i="3"/>
  <c r="BG183" i="3"/>
  <c r="BF183" i="3"/>
  <c r="T183" i="3"/>
  <c r="R183" i="3"/>
  <c r="P183" i="3"/>
  <c r="BI182" i="3"/>
  <c r="BH182" i="3"/>
  <c r="BG182" i="3"/>
  <c r="BF182" i="3"/>
  <c r="T182" i="3"/>
  <c r="R182" i="3"/>
  <c r="P182" i="3"/>
  <c r="BI181" i="3"/>
  <c r="BH181" i="3"/>
  <c r="BG181" i="3"/>
  <c r="BF181" i="3"/>
  <c r="T181" i="3"/>
  <c r="R181" i="3"/>
  <c r="P181" i="3"/>
  <c r="BI180" i="3"/>
  <c r="BH180" i="3"/>
  <c r="BG180" i="3"/>
  <c r="BF180" i="3"/>
  <c r="T180" i="3"/>
  <c r="R180" i="3"/>
  <c r="P180" i="3"/>
  <c r="BI178" i="3"/>
  <c r="BH178" i="3"/>
  <c r="BG178" i="3"/>
  <c r="BF178" i="3"/>
  <c r="T178" i="3"/>
  <c r="R178" i="3"/>
  <c r="P178" i="3"/>
  <c r="BI177" i="3"/>
  <c r="BH177" i="3"/>
  <c r="BG177" i="3"/>
  <c r="BF177" i="3"/>
  <c r="T177" i="3"/>
  <c r="R177" i="3"/>
  <c r="P177" i="3"/>
  <c r="BI176" i="3"/>
  <c r="BH176" i="3"/>
  <c r="BG176" i="3"/>
  <c r="BF176" i="3"/>
  <c r="T176" i="3"/>
  <c r="R176" i="3"/>
  <c r="P176" i="3"/>
  <c r="BI175" i="3"/>
  <c r="BH175" i="3"/>
  <c r="BG175" i="3"/>
  <c r="BF175" i="3"/>
  <c r="T175" i="3"/>
  <c r="R175" i="3"/>
  <c r="P175" i="3"/>
  <c r="BI173" i="3"/>
  <c r="BH173" i="3"/>
  <c r="BG173" i="3"/>
  <c r="BF173" i="3"/>
  <c r="T173" i="3"/>
  <c r="T172" i="3"/>
  <c r="R173" i="3"/>
  <c r="R172" i="3" s="1"/>
  <c r="P173" i="3"/>
  <c r="P172" i="3" s="1"/>
  <c r="BI170" i="3"/>
  <c r="BH170" i="3"/>
  <c r="BG170" i="3"/>
  <c r="BF170" i="3"/>
  <c r="T170" i="3"/>
  <c r="R170" i="3"/>
  <c r="P170" i="3"/>
  <c r="BI168" i="3"/>
  <c r="BH168" i="3"/>
  <c r="BG168" i="3"/>
  <c r="BF168" i="3"/>
  <c r="T168" i="3"/>
  <c r="R168" i="3"/>
  <c r="P168" i="3"/>
  <c r="BI166" i="3"/>
  <c r="BH166" i="3"/>
  <c r="BG166" i="3"/>
  <c r="BF166" i="3"/>
  <c r="T166" i="3"/>
  <c r="R166" i="3"/>
  <c r="P166" i="3"/>
  <c r="BI164" i="3"/>
  <c r="BH164" i="3"/>
  <c r="BG164" i="3"/>
  <c r="BF164" i="3"/>
  <c r="T164" i="3"/>
  <c r="R164" i="3"/>
  <c r="P164" i="3"/>
  <c r="BI162" i="3"/>
  <c r="BH162" i="3"/>
  <c r="BG162" i="3"/>
  <c r="BF162" i="3"/>
  <c r="T162" i="3"/>
  <c r="R162" i="3"/>
  <c r="P162" i="3"/>
  <c r="BI160" i="3"/>
  <c r="BH160" i="3"/>
  <c r="BG160" i="3"/>
  <c r="BF160" i="3"/>
  <c r="T160" i="3"/>
  <c r="R160" i="3"/>
  <c r="P160" i="3"/>
  <c r="BI158" i="3"/>
  <c r="BH158" i="3"/>
  <c r="BG158" i="3"/>
  <c r="BF158" i="3"/>
  <c r="T158" i="3"/>
  <c r="R158" i="3"/>
  <c r="P158" i="3"/>
  <c r="BI157" i="3"/>
  <c r="BH157" i="3"/>
  <c r="BG157" i="3"/>
  <c r="BF157" i="3"/>
  <c r="T157" i="3"/>
  <c r="R157" i="3"/>
  <c r="P157" i="3"/>
  <c r="BI155" i="3"/>
  <c r="BH155" i="3"/>
  <c r="BG155" i="3"/>
  <c r="BF155" i="3"/>
  <c r="T155" i="3"/>
  <c r="R155" i="3"/>
  <c r="P155" i="3"/>
  <c r="BI152" i="3"/>
  <c r="BH152" i="3"/>
  <c r="BG152" i="3"/>
  <c r="BF152" i="3"/>
  <c r="T152" i="3"/>
  <c r="R152" i="3"/>
  <c r="P152" i="3"/>
  <c r="BI150" i="3"/>
  <c r="BH150" i="3"/>
  <c r="BG150" i="3"/>
  <c r="BF150" i="3"/>
  <c r="T150" i="3"/>
  <c r="R150" i="3"/>
  <c r="P150"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3" i="3"/>
  <c r="BH133" i="3"/>
  <c r="BG133" i="3"/>
  <c r="BF133" i="3"/>
  <c r="T133" i="3"/>
  <c r="R133" i="3"/>
  <c r="P133" i="3"/>
  <c r="BI131" i="3"/>
  <c r="BH131" i="3"/>
  <c r="BG131" i="3"/>
  <c r="BF131" i="3"/>
  <c r="T131" i="3"/>
  <c r="R131" i="3"/>
  <c r="P131" i="3"/>
  <c r="BI130" i="3"/>
  <c r="BH130" i="3"/>
  <c r="BG130" i="3"/>
  <c r="BF130" i="3"/>
  <c r="T130" i="3"/>
  <c r="R130" i="3"/>
  <c r="P130" i="3"/>
  <c r="BI128" i="3"/>
  <c r="BH128" i="3"/>
  <c r="BG128" i="3"/>
  <c r="BF128" i="3"/>
  <c r="T128" i="3"/>
  <c r="R128" i="3"/>
  <c r="P128" i="3"/>
  <c r="BI126" i="3"/>
  <c r="BH126" i="3"/>
  <c r="BG126" i="3"/>
  <c r="BF126" i="3"/>
  <c r="T126" i="3"/>
  <c r="R126" i="3"/>
  <c r="P126" i="3"/>
  <c r="BI124" i="3"/>
  <c r="BH124" i="3"/>
  <c r="BG124" i="3"/>
  <c r="BF124" i="3"/>
  <c r="T124" i="3"/>
  <c r="R124" i="3"/>
  <c r="P124" i="3"/>
  <c r="BI122" i="3"/>
  <c r="BH122" i="3"/>
  <c r="BG122" i="3"/>
  <c r="BF122" i="3"/>
  <c r="T122" i="3"/>
  <c r="R122" i="3"/>
  <c r="P122" i="3"/>
  <c r="F116" i="3"/>
  <c r="F114" i="3"/>
  <c r="E112" i="3"/>
  <c r="F91" i="3"/>
  <c r="F89" i="3"/>
  <c r="E87" i="3"/>
  <c r="J24" i="3"/>
  <c r="E24" i="3"/>
  <c r="J117" i="3"/>
  <c r="J23" i="3"/>
  <c r="J21" i="3"/>
  <c r="E21" i="3"/>
  <c r="J91" i="3"/>
  <c r="J20" i="3"/>
  <c r="J18" i="3"/>
  <c r="E18" i="3"/>
  <c r="F117" i="3" s="1"/>
  <c r="J17" i="3"/>
  <c r="J12" i="3"/>
  <c r="J89" i="3" s="1"/>
  <c r="E7" i="3"/>
  <c r="E110" i="3" s="1"/>
  <c r="J37" i="2"/>
  <c r="J36" i="2"/>
  <c r="AY95" i="1"/>
  <c r="J35" i="2"/>
  <c r="AX95" i="1"/>
  <c r="BI593" i="2"/>
  <c r="BH593" i="2"/>
  <c r="BG593" i="2"/>
  <c r="BF593" i="2"/>
  <c r="T593" i="2"/>
  <c r="R593" i="2"/>
  <c r="P593" i="2"/>
  <c r="BI592" i="2"/>
  <c r="BH592" i="2"/>
  <c r="BG592" i="2"/>
  <c r="BF592" i="2"/>
  <c r="T592" i="2"/>
  <c r="R592" i="2"/>
  <c r="P592" i="2"/>
  <c r="BI589" i="2"/>
  <c r="BH589" i="2"/>
  <c r="BG589" i="2"/>
  <c r="BF589" i="2"/>
  <c r="T589" i="2"/>
  <c r="R589" i="2"/>
  <c r="P589" i="2"/>
  <c r="BI588" i="2"/>
  <c r="BH588" i="2"/>
  <c r="BG588" i="2"/>
  <c r="BF588" i="2"/>
  <c r="T588" i="2"/>
  <c r="R588" i="2"/>
  <c r="P588" i="2"/>
  <c r="BI585" i="2"/>
  <c r="BH585" i="2"/>
  <c r="BG585" i="2"/>
  <c r="BF585" i="2"/>
  <c r="T585" i="2"/>
  <c r="R585" i="2"/>
  <c r="P585" i="2"/>
  <c r="BI583" i="2"/>
  <c r="BH583" i="2"/>
  <c r="BG583" i="2"/>
  <c r="BF583" i="2"/>
  <c r="T583" i="2"/>
  <c r="R583" i="2"/>
  <c r="P583" i="2"/>
  <c r="BI578" i="2"/>
  <c r="BH578" i="2"/>
  <c r="BG578" i="2"/>
  <c r="BF578" i="2"/>
  <c r="T578" i="2"/>
  <c r="R578" i="2"/>
  <c r="P578" i="2"/>
  <c r="BI576" i="2"/>
  <c r="BH576" i="2"/>
  <c r="BG576" i="2"/>
  <c r="BF576" i="2"/>
  <c r="T576" i="2"/>
  <c r="R576" i="2"/>
  <c r="P576" i="2"/>
  <c r="BI575" i="2"/>
  <c r="BH575" i="2"/>
  <c r="BG575" i="2"/>
  <c r="BF575" i="2"/>
  <c r="T575" i="2"/>
  <c r="R575" i="2"/>
  <c r="P575" i="2"/>
  <c r="BI573" i="2"/>
  <c r="BH573" i="2"/>
  <c r="BG573" i="2"/>
  <c r="BF573" i="2"/>
  <c r="T573" i="2"/>
  <c r="R573" i="2"/>
  <c r="P573" i="2"/>
  <c r="BI571" i="2"/>
  <c r="BH571" i="2"/>
  <c r="BG571" i="2"/>
  <c r="BF571" i="2"/>
  <c r="T571" i="2"/>
  <c r="R571" i="2"/>
  <c r="P571" i="2"/>
  <c r="BI569" i="2"/>
  <c r="BH569" i="2"/>
  <c r="BG569" i="2"/>
  <c r="BF569" i="2"/>
  <c r="T569" i="2"/>
  <c r="R569" i="2"/>
  <c r="P569" i="2"/>
  <c r="BI568" i="2"/>
  <c r="BH568" i="2"/>
  <c r="BG568" i="2"/>
  <c r="BF568" i="2"/>
  <c r="T568" i="2"/>
  <c r="R568" i="2"/>
  <c r="P568" i="2"/>
  <c r="BI566" i="2"/>
  <c r="BH566" i="2"/>
  <c r="BG566" i="2"/>
  <c r="BF566" i="2"/>
  <c r="T566" i="2"/>
  <c r="R566" i="2"/>
  <c r="P566" i="2"/>
  <c r="BI565" i="2"/>
  <c r="BH565" i="2"/>
  <c r="BG565" i="2"/>
  <c r="BF565" i="2"/>
  <c r="T565" i="2"/>
  <c r="R565" i="2"/>
  <c r="P565" i="2"/>
  <c r="BI563" i="2"/>
  <c r="BH563" i="2"/>
  <c r="BG563" i="2"/>
  <c r="BF563" i="2"/>
  <c r="T563" i="2"/>
  <c r="R563" i="2"/>
  <c r="P563" i="2"/>
  <c r="BI562" i="2"/>
  <c r="BH562" i="2"/>
  <c r="BG562" i="2"/>
  <c r="BF562" i="2"/>
  <c r="T562" i="2"/>
  <c r="R562" i="2"/>
  <c r="P562" i="2"/>
  <c r="BI560" i="2"/>
  <c r="BH560" i="2"/>
  <c r="BG560" i="2"/>
  <c r="BF560" i="2"/>
  <c r="T560" i="2"/>
  <c r="R560" i="2"/>
  <c r="P560" i="2"/>
  <c r="BI559" i="2"/>
  <c r="BH559" i="2"/>
  <c r="BG559" i="2"/>
  <c r="BF559" i="2"/>
  <c r="T559" i="2"/>
  <c r="R559" i="2"/>
  <c r="P559" i="2"/>
  <c r="BI558" i="2"/>
  <c r="BH558" i="2"/>
  <c r="BG558" i="2"/>
  <c r="BF558" i="2"/>
  <c r="T558" i="2"/>
  <c r="R558" i="2"/>
  <c r="P558" i="2"/>
  <c r="BI557" i="2"/>
  <c r="BH557" i="2"/>
  <c r="BG557" i="2"/>
  <c r="BF557" i="2"/>
  <c r="T557" i="2"/>
  <c r="R557" i="2"/>
  <c r="P557" i="2"/>
  <c r="BI556" i="2"/>
  <c r="BH556" i="2"/>
  <c r="BG556" i="2"/>
  <c r="BF556" i="2"/>
  <c r="T556" i="2"/>
  <c r="R556" i="2"/>
  <c r="P556" i="2"/>
  <c r="BI555" i="2"/>
  <c r="BH555" i="2"/>
  <c r="BG555" i="2"/>
  <c r="BF555" i="2"/>
  <c r="T555" i="2"/>
  <c r="R555" i="2"/>
  <c r="P555" i="2"/>
  <c r="BI554" i="2"/>
  <c r="BH554" i="2"/>
  <c r="BG554" i="2"/>
  <c r="BF554" i="2"/>
  <c r="T554" i="2"/>
  <c r="R554" i="2"/>
  <c r="P554" i="2"/>
  <c r="BI553" i="2"/>
  <c r="BH553" i="2"/>
  <c r="BG553" i="2"/>
  <c r="BF553" i="2"/>
  <c r="T553" i="2"/>
  <c r="R553" i="2"/>
  <c r="P553" i="2"/>
  <c r="BI551" i="2"/>
  <c r="BH551" i="2"/>
  <c r="BG551" i="2"/>
  <c r="BF551" i="2"/>
  <c r="T551" i="2"/>
  <c r="R551" i="2"/>
  <c r="P551" i="2"/>
  <c r="BI549" i="2"/>
  <c r="BH549" i="2"/>
  <c r="BG549" i="2"/>
  <c r="BF549" i="2"/>
  <c r="T549" i="2"/>
  <c r="R549" i="2"/>
  <c r="P549" i="2"/>
  <c r="BI548" i="2"/>
  <c r="BH548" i="2"/>
  <c r="BG548" i="2"/>
  <c r="BF548" i="2"/>
  <c r="T548" i="2"/>
  <c r="R548" i="2"/>
  <c r="P548" i="2"/>
  <c r="BI547" i="2"/>
  <c r="BH547" i="2"/>
  <c r="BG547" i="2"/>
  <c r="BF547" i="2"/>
  <c r="T547" i="2"/>
  <c r="R547" i="2"/>
  <c r="P547" i="2"/>
  <c r="BI546" i="2"/>
  <c r="BH546" i="2"/>
  <c r="BG546" i="2"/>
  <c r="BF546" i="2"/>
  <c r="T546" i="2"/>
  <c r="R546" i="2"/>
  <c r="P546" i="2"/>
  <c r="BI545" i="2"/>
  <c r="BH545" i="2"/>
  <c r="BG545" i="2"/>
  <c r="BF545" i="2"/>
  <c r="T545" i="2"/>
  <c r="R545" i="2"/>
  <c r="P545" i="2"/>
  <c r="BI544" i="2"/>
  <c r="BH544" i="2"/>
  <c r="BG544" i="2"/>
  <c r="BF544" i="2"/>
  <c r="T544" i="2"/>
  <c r="R544" i="2"/>
  <c r="P544" i="2"/>
  <c r="BI543" i="2"/>
  <c r="BH543" i="2"/>
  <c r="BG543" i="2"/>
  <c r="BF543" i="2"/>
  <c r="T543" i="2"/>
  <c r="R543" i="2"/>
  <c r="P543" i="2"/>
  <c r="BI536" i="2"/>
  <c r="BH536" i="2"/>
  <c r="BG536" i="2"/>
  <c r="BF536" i="2"/>
  <c r="T536" i="2"/>
  <c r="R536" i="2"/>
  <c r="P536" i="2"/>
  <c r="BI535" i="2"/>
  <c r="BH535" i="2"/>
  <c r="BG535" i="2"/>
  <c r="BF535" i="2"/>
  <c r="T535" i="2"/>
  <c r="R535" i="2"/>
  <c r="P535" i="2"/>
  <c r="BI532" i="2"/>
  <c r="BH532" i="2"/>
  <c r="BG532" i="2"/>
  <c r="BF532" i="2"/>
  <c r="T532" i="2"/>
  <c r="R532" i="2"/>
  <c r="P532" i="2"/>
  <c r="BI531" i="2"/>
  <c r="BH531" i="2"/>
  <c r="BG531" i="2"/>
  <c r="BF531" i="2"/>
  <c r="T531" i="2"/>
  <c r="R531" i="2"/>
  <c r="P531" i="2"/>
  <c r="BI530" i="2"/>
  <c r="BH530" i="2"/>
  <c r="BG530" i="2"/>
  <c r="BF530" i="2"/>
  <c r="T530" i="2"/>
  <c r="R530" i="2"/>
  <c r="P530" i="2"/>
  <c r="BI529" i="2"/>
  <c r="BH529" i="2"/>
  <c r="BG529" i="2"/>
  <c r="BF529" i="2"/>
  <c r="T529" i="2"/>
  <c r="R529" i="2"/>
  <c r="P529" i="2"/>
  <c r="BI528" i="2"/>
  <c r="BH528" i="2"/>
  <c r="BG528" i="2"/>
  <c r="BF528" i="2"/>
  <c r="T528" i="2"/>
  <c r="R528" i="2"/>
  <c r="P528" i="2"/>
  <c r="BI522" i="2"/>
  <c r="BH522" i="2"/>
  <c r="BG522" i="2"/>
  <c r="BF522" i="2"/>
  <c r="T522" i="2"/>
  <c r="R522" i="2"/>
  <c r="P522" i="2"/>
  <c r="BI516" i="2"/>
  <c r="BH516" i="2"/>
  <c r="BG516" i="2"/>
  <c r="BF516" i="2"/>
  <c r="T516" i="2"/>
  <c r="R516" i="2"/>
  <c r="P516" i="2"/>
  <c r="BI515" i="2"/>
  <c r="BH515" i="2"/>
  <c r="BG515" i="2"/>
  <c r="BF515" i="2"/>
  <c r="T515" i="2"/>
  <c r="R515" i="2"/>
  <c r="P515" i="2"/>
  <c r="BI507" i="2"/>
  <c r="BH507" i="2"/>
  <c r="BG507" i="2"/>
  <c r="BF507" i="2"/>
  <c r="T507" i="2"/>
  <c r="R507" i="2"/>
  <c r="P507" i="2"/>
  <c r="BI505" i="2"/>
  <c r="BH505" i="2"/>
  <c r="BG505" i="2"/>
  <c r="BF505" i="2"/>
  <c r="T505" i="2"/>
  <c r="R505" i="2"/>
  <c r="P505" i="2"/>
  <c r="BI502" i="2"/>
  <c r="BH502" i="2"/>
  <c r="BG502" i="2"/>
  <c r="BF502" i="2"/>
  <c r="T502" i="2"/>
  <c r="R502" i="2"/>
  <c r="P502" i="2"/>
  <c r="BI500" i="2"/>
  <c r="BH500" i="2"/>
  <c r="BG500" i="2"/>
  <c r="BF500" i="2"/>
  <c r="T500" i="2"/>
  <c r="R500" i="2"/>
  <c r="P500" i="2"/>
  <c r="BI497" i="2"/>
  <c r="BH497" i="2"/>
  <c r="BG497" i="2"/>
  <c r="BF497" i="2"/>
  <c r="T497" i="2"/>
  <c r="R497" i="2"/>
  <c r="P497" i="2"/>
  <c r="BI496" i="2"/>
  <c r="BH496" i="2"/>
  <c r="BG496" i="2"/>
  <c r="BF496" i="2"/>
  <c r="T496" i="2"/>
  <c r="R496" i="2"/>
  <c r="P496" i="2"/>
  <c r="BI495" i="2"/>
  <c r="BH495" i="2"/>
  <c r="BG495" i="2"/>
  <c r="BF495" i="2"/>
  <c r="T495" i="2"/>
  <c r="R495" i="2"/>
  <c r="P495" i="2"/>
  <c r="BI494" i="2"/>
  <c r="BH494" i="2"/>
  <c r="BG494" i="2"/>
  <c r="BF494" i="2"/>
  <c r="T494" i="2"/>
  <c r="R494" i="2"/>
  <c r="P494" i="2"/>
  <c r="BI492" i="2"/>
  <c r="BH492" i="2"/>
  <c r="BG492" i="2"/>
  <c r="BF492" i="2"/>
  <c r="T492" i="2"/>
  <c r="R492" i="2"/>
  <c r="P492" i="2"/>
  <c r="BI491" i="2"/>
  <c r="BH491" i="2"/>
  <c r="BG491" i="2"/>
  <c r="BF491" i="2"/>
  <c r="T491" i="2"/>
  <c r="R491" i="2"/>
  <c r="P491" i="2"/>
  <c r="BI489" i="2"/>
  <c r="BH489" i="2"/>
  <c r="BG489" i="2"/>
  <c r="BF489" i="2"/>
  <c r="T489" i="2"/>
  <c r="R489" i="2"/>
  <c r="P489" i="2"/>
  <c r="BI488" i="2"/>
  <c r="BH488" i="2"/>
  <c r="BG488" i="2"/>
  <c r="BF488" i="2"/>
  <c r="T488" i="2"/>
  <c r="R488" i="2"/>
  <c r="P488" i="2"/>
  <c r="BI487" i="2"/>
  <c r="BH487" i="2"/>
  <c r="BG487" i="2"/>
  <c r="BF487" i="2"/>
  <c r="T487" i="2"/>
  <c r="R487" i="2"/>
  <c r="P487" i="2"/>
  <c r="BI486" i="2"/>
  <c r="BH486" i="2"/>
  <c r="BG486" i="2"/>
  <c r="BF486" i="2"/>
  <c r="T486" i="2"/>
  <c r="R486" i="2"/>
  <c r="P486" i="2"/>
  <c r="BI484" i="2"/>
  <c r="BH484" i="2"/>
  <c r="BG484" i="2"/>
  <c r="BF484" i="2"/>
  <c r="T484" i="2"/>
  <c r="R484" i="2"/>
  <c r="P484" i="2"/>
  <c r="BI481" i="2"/>
  <c r="BH481" i="2"/>
  <c r="BG481" i="2"/>
  <c r="BF481" i="2"/>
  <c r="T481" i="2"/>
  <c r="R481" i="2"/>
  <c r="P481" i="2"/>
  <c r="BI479" i="2"/>
  <c r="BH479" i="2"/>
  <c r="BG479" i="2"/>
  <c r="BF479" i="2"/>
  <c r="T479" i="2"/>
  <c r="R479" i="2"/>
  <c r="P479" i="2"/>
  <c r="BI476" i="2"/>
  <c r="BH476" i="2"/>
  <c r="BG476" i="2"/>
  <c r="BF476" i="2"/>
  <c r="T476" i="2"/>
  <c r="R476" i="2"/>
  <c r="P476" i="2"/>
  <c r="BI474" i="2"/>
  <c r="BH474" i="2"/>
  <c r="BG474" i="2"/>
  <c r="BF474" i="2"/>
  <c r="T474" i="2"/>
  <c r="R474" i="2"/>
  <c r="P474" i="2"/>
  <c r="BI473" i="2"/>
  <c r="BH473" i="2"/>
  <c r="BG473" i="2"/>
  <c r="BF473" i="2"/>
  <c r="T473" i="2"/>
  <c r="R473" i="2"/>
  <c r="P473" i="2"/>
  <c r="BI472" i="2"/>
  <c r="BH472" i="2"/>
  <c r="BG472" i="2"/>
  <c r="BF472" i="2"/>
  <c r="T472" i="2"/>
  <c r="R472" i="2"/>
  <c r="P472" i="2"/>
  <c r="BI470" i="2"/>
  <c r="BH470" i="2"/>
  <c r="BG470" i="2"/>
  <c r="BF470" i="2"/>
  <c r="T470" i="2"/>
  <c r="R470" i="2"/>
  <c r="P470" i="2"/>
  <c r="BI468" i="2"/>
  <c r="BH468" i="2"/>
  <c r="BG468" i="2"/>
  <c r="BF468" i="2"/>
  <c r="T468" i="2"/>
  <c r="R468" i="2"/>
  <c r="P468" i="2"/>
  <c r="BI467" i="2"/>
  <c r="BH467" i="2"/>
  <c r="BG467" i="2"/>
  <c r="BF467" i="2"/>
  <c r="T467" i="2"/>
  <c r="R467" i="2"/>
  <c r="P467" i="2"/>
  <c r="BI465" i="2"/>
  <c r="BH465" i="2"/>
  <c r="BG465" i="2"/>
  <c r="BF465" i="2"/>
  <c r="T465" i="2"/>
  <c r="R465" i="2"/>
  <c r="P465" i="2"/>
  <c r="BI463" i="2"/>
  <c r="BH463" i="2"/>
  <c r="BG463" i="2"/>
  <c r="BF463" i="2"/>
  <c r="T463" i="2"/>
  <c r="R463" i="2"/>
  <c r="P463" i="2"/>
  <c r="BI462" i="2"/>
  <c r="BH462" i="2"/>
  <c r="BG462" i="2"/>
  <c r="BF462" i="2"/>
  <c r="T462" i="2"/>
  <c r="R462" i="2"/>
  <c r="P462" i="2"/>
  <c r="BI461" i="2"/>
  <c r="BH461" i="2"/>
  <c r="BG461" i="2"/>
  <c r="BF461" i="2"/>
  <c r="T461" i="2"/>
  <c r="R461" i="2"/>
  <c r="P461" i="2"/>
  <c r="BI458" i="2"/>
  <c r="BH458" i="2"/>
  <c r="BG458" i="2"/>
  <c r="BF458" i="2"/>
  <c r="T458" i="2"/>
  <c r="R458" i="2"/>
  <c r="P458" i="2"/>
  <c r="BI457" i="2"/>
  <c r="BH457" i="2"/>
  <c r="BG457" i="2"/>
  <c r="BF457" i="2"/>
  <c r="T457" i="2"/>
  <c r="R457" i="2"/>
  <c r="P457" i="2"/>
  <c r="BI456" i="2"/>
  <c r="BH456" i="2"/>
  <c r="BG456" i="2"/>
  <c r="BF456" i="2"/>
  <c r="T456" i="2"/>
  <c r="R456" i="2"/>
  <c r="P456" i="2"/>
  <c r="BI455" i="2"/>
  <c r="BH455" i="2"/>
  <c r="BG455" i="2"/>
  <c r="BF455" i="2"/>
  <c r="T455" i="2"/>
  <c r="R455" i="2"/>
  <c r="P455" i="2"/>
  <c r="BI452" i="2"/>
  <c r="BH452" i="2"/>
  <c r="BG452" i="2"/>
  <c r="BF452" i="2"/>
  <c r="T452" i="2"/>
  <c r="R452" i="2"/>
  <c r="P452" i="2"/>
  <c r="BI451" i="2"/>
  <c r="BH451" i="2"/>
  <c r="BG451" i="2"/>
  <c r="BF451" i="2"/>
  <c r="T451" i="2"/>
  <c r="R451" i="2"/>
  <c r="P451" i="2"/>
  <c r="BI449" i="2"/>
  <c r="BH449" i="2"/>
  <c r="BG449" i="2"/>
  <c r="BF449" i="2"/>
  <c r="T449" i="2"/>
  <c r="R449" i="2"/>
  <c r="P449" i="2"/>
  <c r="BI447" i="2"/>
  <c r="BH447" i="2"/>
  <c r="BG447" i="2"/>
  <c r="BF447" i="2"/>
  <c r="T447" i="2"/>
  <c r="R447" i="2"/>
  <c r="P447" i="2"/>
  <c r="BI445" i="2"/>
  <c r="BH445" i="2"/>
  <c r="BG445" i="2"/>
  <c r="BF445" i="2"/>
  <c r="T445" i="2"/>
  <c r="R445" i="2"/>
  <c r="P445" i="2"/>
  <c r="BI443" i="2"/>
  <c r="BH443" i="2"/>
  <c r="BG443" i="2"/>
  <c r="BF443" i="2"/>
  <c r="T443" i="2"/>
  <c r="R443" i="2"/>
  <c r="P443" i="2"/>
  <c r="BI441" i="2"/>
  <c r="BH441" i="2"/>
  <c r="BG441" i="2"/>
  <c r="BF441" i="2"/>
  <c r="T441" i="2"/>
  <c r="R441" i="2"/>
  <c r="P441" i="2"/>
  <c r="BI439" i="2"/>
  <c r="BH439" i="2"/>
  <c r="BG439" i="2"/>
  <c r="BF439" i="2"/>
  <c r="T439" i="2"/>
  <c r="R439" i="2"/>
  <c r="P439" i="2"/>
  <c r="BI437" i="2"/>
  <c r="BH437" i="2"/>
  <c r="BG437" i="2"/>
  <c r="BF437" i="2"/>
  <c r="T437" i="2"/>
  <c r="R437" i="2"/>
  <c r="P437" i="2"/>
  <c r="BI435" i="2"/>
  <c r="BH435" i="2"/>
  <c r="BG435" i="2"/>
  <c r="BF435" i="2"/>
  <c r="T435" i="2"/>
  <c r="R435" i="2"/>
  <c r="P435" i="2"/>
  <c r="BI433" i="2"/>
  <c r="BH433" i="2"/>
  <c r="BG433" i="2"/>
  <c r="BF433" i="2"/>
  <c r="T433" i="2"/>
  <c r="R433" i="2"/>
  <c r="P433" i="2"/>
  <c r="BI431" i="2"/>
  <c r="BH431" i="2"/>
  <c r="BG431" i="2"/>
  <c r="BF431" i="2"/>
  <c r="T431" i="2"/>
  <c r="R431" i="2"/>
  <c r="P431" i="2"/>
  <c r="BI429" i="2"/>
  <c r="BH429" i="2"/>
  <c r="BG429" i="2"/>
  <c r="BF429" i="2"/>
  <c r="T429" i="2"/>
  <c r="R429" i="2"/>
  <c r="P429" i="2"/>
  <c r="BI428" i="2"/>
  <c r="BH428" i="2"/>
  <c r="BG428" i="2"/>
  <c r="BF428" i="2"/>
  <c r="T428" i="2"/>
  <c r="R428" i="2"/>
  <c r="P428" i="2"/>
  <c r="BI427" i="2"/>
  <c r="BH427" i="2"/>
  <c r="BG427" i="2"/>
  <c r="BF427" i="2"/>
  <c r="T427" i="2"/>
  <c r="R427" i="2"/>
  <c r="P427" i="2"/>
  <c r="BI426" i="2"/>
  <c r="BH426" i="2"/>
  <c r="BG426" i="2"/>
  <c r="BF426" i="2"/>
  <c r="T426" i="2"/>
  <c r="R426" i="2"/>
  <c r="P426" i="2"/>
  <c r="BI422" i="2"/>
  <c r="BH422" i="2"/>
  <c r="BG422" i="2"/>
  <c r="BF422" i="2"/>
  <c r="T422" i="2"/>
  <c r="R422" i="2"/>
  <c r="P422" i="2"/>
  <c r="BI420" i="2"/>
  <c r="BH420" i="2"/>
  <c r="BG420" i="2"/>
  <c r="BF420" i="2"/>
  <c r="T420" i="2"/>
  <c r="R420" i="2"/>
  <c r="P420" i="2"/>
  <c r="BI419" i="2"/>
  <c r="BH419" i="2"/>
  <c r="BG419" i="2"/>
  <c r="BF419" i="2"/>
  <c r="T419" i="2"/>
  <c r="R419" i="2"/>
  <c r="P419" i="2"/>
  <c r="BI412" i="2"/>
  <c r="BH412" i="2"/>
  <c r="BG412" i="2"/>
  <c r="BF412" i="2"/>
  <c r="T412" i="2"/>
  <c r="R412" i="2"/>
  <c r="P412" i="2"/>
  <c r="BI411" i="2"/>
  <c r="BH411" i="2"/>
  <c r="BG411" i="2"/>
  <c r="BF411" i="2"/>
  <c r="T411" i="2"/>
  <c r="R411" i="2"/>
  <c r="P411" i="2"/>
  <c r="BI410" i="2"/>
  <c r="BH410" i="2"/>
  <c r="BG410" i="2"/>
  <c r="BF410" i="2"/>
  <c r="T410" i="2"/>
  <c r="R410" i="2"/>
  <c r="P410" i="2"/>
  <c r="BI409" i="2"/>
  <c r="BH409" i="2"/>
  <c r="BG409" i="2"/>
  <c r="BF409" i="2"/>
  <c r="T409" i="2"/>
  <c r="R409" i="2"/>
  <c r="P409" i="2"/>
  <c r="BI408" i="2"/>
  <c r="BH408" i="2"/>
  <c r="BG408" i="2"/>
  <c r="BF408" i="2"/>
  <c r="T408" i="2"/>
  <c r="R408" i="2"/>
  <c r="P408" i="2"/>
  <c r="BI406" i="2"/>
  <c r="BH406" i="2"/>
  <c r="BG406" i="2"/>
  <c r="BF406" i="2"/>
  <c r="T406" i="2"/>
  <c r="R406" i="2"/>
  <c r="P406" i="2"/>
  <c r="BI404" i="2"/>
  <c r="BH404" i="2"/>
  <c r="BG404" i="2"/>
  <c r="BF404" i="2"/>
  <c r="T404" i="2"/>
  <c r="R404" i="2"/>
  <c r="P404" i="2"/>
  <c r="BI403" i="2"/>
  <c r="BH403" i="2"/>
  <c r="BG403" i="2"/>
  <c r="BF403" i="2"/>
  <c r="T403" i="2"/>
  <c r="R403" i="2"/>
  <c r="P403" i="2"/>
  <c r="BI401" i="2"/>
  <c r="BH401" i="2"/>
  <c r="BG401" i="2"/>
  <c r="BF401" i="2"/>
  <c r="T401" i="2"/>
  <c r="R401" i="2"/>
  <c r="P401" i="2"/>
  <c r="BI400" i="2"/>
  <c r="BH400" i="2"/>
  <c r="BG400" i="2"/>
  <c r="BF400" i="2"/>
  <c r="T400" i="2"/>
  <c r="R400" i="2"/>
  <c r="P400" i="2"/>
  <c r="BI399" i="2"/>
  <c r="BH399" i="2"/>
  <c r="BG399" i="2"/>
  <c r="BF399" i="2"/>
  <c r="T399" i="2"/>
  <c r="R399" i="2"/>
  <c r="P399" i="2"/>
  <c r="BI398" i="2"/>
  <c r="BH398" i="2"/>
  <c r="BG398" i="2"/>
  <c r="BF398" i="2"/>
  <c r="T398" i="2"/>
  <c r="R398" i="2"/>
  <c r="P398" i="2"/>
  <c r="BI397" i="2"/>
  <c r="BH397" i="2"/>
  <c r="BG397" i="2"/>
  <c r="BF397" i="2"/>
  <c r="T397" i="2"/>
  <c r="R397" i="2"/>
  <c r="P397" i="2"/>
  <c r="BI396" i="2"/>
  <c r="BH396" i="2"/>
  <c r="BG396" i="2"/>
  <c r="BF396" i="2"/>
  <c r="T396" i="2"/>
  <c r="R396" i="2"/>
  <c r="P396" i="2"/>
  <c r="BI395" i="2"/>
  <c r="BH395" i="2"/>
  <c r="BG395" i="2"/>
  <c r="BF395" i="2"/>
  <c r="T395" i="2"/>
  <c r="R395" i="2"/>
  <c r="P395" i="2"/>
  <c r="BI394" i="2"/>
  <c r="BH394" i="2"/>
  <c r="BG394" i="2"/>
  <c r="BF394" i="2"/>
  <c r="T394" i="2"/>
  <c r="R394" i="2"/>
  <c r="P394" i="2"/>
  <c r="BI392" i="2"/>
  <c r="BH392" i="2"/>
  <c r="BG392" i="2"/>
  <c r="BF392" i="2"/>
  <c r="T392" i="2"/>
  <c r="R392" i="2"/>
  <c r="P392" i="2"/>
  <c r="BI390" i="2"/>
  <c r="BH390" i="2"/>
  <c r="BG390" i="2"/>
  <c r="BF390" i="2"/>
  <c r="T390" i="2"/>
  <c r="T389" i="2"/>
  <c r="R390" i="2"/>
  <c r="R389" i="2" s="1"/>
  <c r="P390" i="2"/>
  <c r="P389" i="2" s="1"/>
  <c r="BI388" i="2"/>
  <c r="BH388" i="2"/>
  <c r="BG388" i="2"/>
  <c r="BF388" i="2"/>
  <c r="T388" i="2"/>
  <c r="R388" i="2"/>
  <c r="P388" i="2"/>
  <c r="BI387" i="2"/>
  <c r="BH387" i="2"/>
  <c r="BG387" i="2"/>
  <c r="BF387" i="2"/>
  <c r="T387" i="2"/>
  <c r="R387" i="2"/>
  <c r="P387" i="2"/>
  <c r="BI386" i="2"/>
  <c r="BH386" i="2"/>
  <c r="BG386" i="2"/>
  <c r="BF386" i="2"/>
  <c r="T386" i="2"/>
  <c r="R386" i="2"/>
  <c r="P386" i="2"/>
  <c r="BI385" i="2"/>
  <c r="BH385" i="2"/>
  <c r="BG385" i="2"/>
  <c r="BF385" i="2"/>
  <c r="T385" i="2"/>
  <c r="R385" i="2"/>
  <c r="P385" i="2"/>
  <c r="BI384" i="2"/>
  <c r="BH384" i="2"/>
  <c r="BG384" i="2"/>
  <c r="BF384" i="2"/>
  <c r="T384" i="2"/>
  <c r="R384" i="2"/>
  <c r="P384" i="2"/>
  <c r="BI382" i="2"/>
  <c r="BH382" i="2"/>
  <c r="BG382" i="2"/>
  <c r="BF382" i="2"/>
  <c r="T382" i="2"/>
  <c r="R382" i="2"/>
  <c r="P382" i="2"/>
  <c r="BI381" i="2"/>
  <c r="BH381" i="2"/>
  <c r="BG381" i="2"/>
  <c r="BF381" i="2"/>
  <c r="T381" i="2"/>
  <c r="R381" i="2"/>
  <c r="P381" i="2"/>
  <c r="BI380" i="2"/>
  <c r="BH380" i="2"/>
  <c r="BG380" i="2"/>
  <c r="BF380" i="2"/>
  <c r="T380" i="2"/>
  <c r="R380" i="2"/>
  <c r="P380" i="2"/>
  <c r="BI378" i="2"/>
  <c r="BH378" i="2"/>
  <c r="BG378" i="2"/>
  <c r="BF378" i="2"/>
  <c r="T378" i="2"/>
  <c r="R378" i="2"/>
  <c r="P378" i="2"/>
  <c r="BI377" i="2"/>
  <c r="BH377" i="2"/>
  <c r="BG377" i="2"/>
  <c r="BF377" i="2"/>
  <c r="T377" i="2"/>
  <c r="R377" i="2"/>
  <c r="P377" i="2"/>
  <c r="BI376" i="2"/>
  <c r="BH376" i="2"/>
  <c r="BG376" i="2"/>
  <c r="BF376" i="2"/>
  <c r="T376" i="2"/>
  <c r="R376" i="2"/>
  <c r="P376" i="2"/>
  <c r="BI375" i="2"/>
  <c r="BH375" i="2"/>
  <c r="BG375" i="2"/>
  <c r="BF375" i="2"/>
  <c r="T375" i="2"/>
  <c r="R375" i="2"/>
  <c r="P375" i="2"/>
  <c r="BI374" i="2"/>
  <c r="BH374" i="2"/>
  <c r="BG374" i="2"/>
  <c r="BF374" i="2"/>
  <c r="T374" i="2"/>
  <c r="R374" i="2"/>
  <c r="P374" i="2"/>
  <c r="BI373" i="2"/>
  <c r="BH373" i="2"/>
  <c r="BG373" i="2"/>
  <c r="BF373" i="2"/>
  <c r="T373" i="2"/>
  <c r="R373" i="2"/>
  <c r="P373" i="2"/>
  <c r="BI372" i="2"/>
  <c r="BH372" i="2"/>
  <c r="BG372" i="2"/>
  <c r="BF372" i="2"/>
  <c r="T372" i="2"/>
  <c r="R372" i="2"/>
  <c r="P372" i="2"/>
  <c r="BI370" i="2"/>
  <c r="BH370" i="2"/>
  <c r="BG370" i="2"/>
  <c r="BF370" i="2"/>
  <c r="T370" i="2"/>
  <c r="R370" i="2"/>
  <c r="P370" i="2"/>
  <c r="BI369" i="2"/>
  <c r="BH369" i="2"/>
  <c r="BG369" i="2"/>
  <c r="BF369" i="2"/>
  <c r="T369" i="2"/>
  <c r="R369" i="2"/>
  <c r="P369" i="2"/>
  <c r="BI368" i="2"/>
  <c r="BH368" i="2"/>
  <c r="BG368" i="2"/>
  <c r="BF368" i="2"/>
  <c r="T368" i="2"/>
  <c r="R368" i="2"/>
  <c r="P368" i="2"/>
  <c r="BI366" i="2"/>
  <c r="BH366" i="2"/>
  <c r="BG366" i="2"/>
  <c r="BF366" i="2"/>
  <c r="T366" i="2"/>
  <c r="R366" i="2"/>
  <c r="P366" i="2"/>
  <c r="BI365" i="2"/>
  <c r="BH365" i="2"/>
  <c r="BG365" i="2"/>
  <c r="BF365" i="2"/>
  <c r="T365" i="2"/>
  <c r="R365" i="2"/>
  <c r="P365" i="2"/>
  <c r="BI364" i="2"/>
  <c r="BH364" i="2"/>
  <c r="BG364" i="2"/>
  <c r="BF364" i="2"/>
  <c r="T364" i="2"/>
  <c r="R364" i="2"/>
  <c r="P364" i="2"/>
  <c r="BI363" i="2"/>
  <c r="BH363" i="2"/>
  <c r="BG363" i="2"/>
  <c r="BF363" i="2"/>
  <c r="T363" i="2"/>
  <c r="R363" i="2"/>
  <c r="P363" i="2"/>
  <c r="BI361" i="2"/>
  <c r="BH361" i="2"/>
  <c r="BG361" i="2"/>
  <c r="BF361" i="2"/>
  <c r="T361" i="2"/>
  <c r="R361" i="2"/>
  <c r="P361" i="2"/>
  <c r="BI360" i="2"/>
  <c r="BH360" i="2"/>
  <c r="BG360" i="2"/>
  <c r="BF360" i="2"/>
  <c r="T360" i="2"/>
  <c r="R360" i="2"/>
  <c r="P360" i="2"/>
  <c r="BI359" i="2"/>
  <c r="BH359" i="2"/>
  <c r="BG359" i="2"/>
  <c r="BF359" i="2"/>
  <c r="T359" i="2"/>
  <c r="R359" i="2"/>
  <c r="P359" i="2"/>
  <c r="BI358" i="2"/>
  <c r="BH358" i="2"/>
  <c r="BG358" i="2"/>
  <c r="BF358" i="2"/>
  <c r="T358" i="2"/>
  <c r="R358" i="2"/>
  <c r="P358" i="2"/>
  <c r="BI357" i="2"/>
  <c r="BH357" i="2"/>
  <c r="BG357" i="2"/>
  <c r="BF357" i="2"/>
  <c r="T357" i="2"/>
  <c r="R357" i="2"/>
  <c r="P357" i="2"/>
  <c r="BI356" i="2"/>
  <c r="BH356" i="2"/>
  <c r="BG356" i="2"/>
  <c r="BF356" i="2"/>
  <c r="T356" i="2"/>
  <c r="R356" i="2"/>
  <c r="P356" i="2"/>
  <c r="BI355" i="2"/>
  <c r="BH355" i="2"/>
  <c r="BG355" i="2"/>
  <c r="BF355" i="2"/>
  <c r="T355" i="2"/>
  <c r="R355" i="2"/>
  <c r="P355" i="2"/>
  <c r="BI354" i="2"/>
  <c r="BH354" i="2"/>
  <c r="BG354" i="2"/>
  <c r="BF354" i="2"/>
  <c r="T354" i="2"/>
  <c r="R354" i="2"/>
  <c r="P354" i="2"/>
  <c r="BI353" i="2"/>
  <c r="BH353" i="2"/>
  <c r="BG353" i="2"/>
  <c r="BF353" i="2"/>
  <c r="T353" i="2"/>
  <c r="R353" i="2"/>
  <c r="P353" i="2"/>
  <c r="BI352" i="2"/>
  <c r="BH352" i="2"/>
  <c r="BG352" i="2"/>
  <c r="BF352" i="2"/>
  <c r="T352" i="2"/>
  <c r="R352" i="2"/>
  <c r="P352" i="2"/>
  <c r="BI351" i="2"/>
  <c r="BH351" i="2"/>
  <c r="BG351" i="2"/>
  <c r="BF351" i="2"/>
  <c r="T351" i="2"/>
  <c r="R351" i="2"/>
  <c r="P351" i="2"/>
  <c r="BI350" i="2"/>
  <c r="BH350" i="2"/>
  <c r="BG350" i="2"/>
  <c r="BF350" i="2"/>
  <c r="T350" i="2"/>
  <c r="R350" i="2"/>
  <c r="P350" i="2"/>
  <c r="BI349" i="2"/>
  <c r="BH349" i="2"/>
  <c r="BG349" i="2"/>
  <c r="BF349" i="2"/>
  <c r="T349" i="2"/>
  <c r="R349" i="2"/>
  <c r="P349" i="2"/>
  <c r="BI348" i="2"/>
  <c r="BH348" i="2"/>
  <c r="BG348" i="2"/>
  <c r="BF348" i="2"/>
  <c r="T348" i="2"/>
  <c r="R348" i="2"/>
  <c r="P348" i="2"/>
  <c r="BI346" i="2"/>
  <c r="BH346" i="2"/>
  <c r="BG346" i="2"/>
  <c r="BF346" i="2"/>
  <c r="T346" i="2"/>
  <c r="R346" i="2"/>
  <c r="P346" i="2"/>
  <c r="BI345" i="2"/>
  <c r="BH345" i="2"/>
  <c r="BG345" i="2"/>
  <c r="BF345" i="2"/>
  <c r="T345" i="2"/>
  <c r="R345" i="2"/>
  <c r="P345" i="2"/>
  <c r="BI344" i="2"/>
  <c r="BH344" i="2"/>
  <c r="BG344" i="2"/>
  <c r="BF344" i="2"/>
  <c r="T344" i="2"/>
  <c r="R344" i="2"/>
  <c r="P344" i="2"/>
  <c r="BI343" i="2"/>
  <c r="BH343" i="2"/>
  <c r="BG343" i="2"/>
  <c r="BF343" i="2"/>
  <c r="T343" i="2"/>
  <c r="R343" i="2"/>
  <c r="P343" i="2"/>
  <c r="BI342" i="2"/>
  <c r="BH342" i="2"/>
  <c r="BG342" i="2"/>
  <c r="BF342" i="2"/>
  <c r="T342" i="2"/>
  <c r="R342" i="2"/>
  <c r="P342" i="2"/>
  <c r="BI341" i="2"/>
  <c r="BH341" i="2"/>
  <c r="BG341" i="2"/>
  <c r="BF341" i="2"/>
  <c r="T341" i="2"/>
  <c r="R341" i="2"/>
  <c r="P341" i="2"/>
  <c r="BI340" i="2"/>
  <c r="BH340" i="2"/>
  <c r="BG340" i="2"/>
  <c r="BF340" i="2"/>
  <c r="T340" i="2"/>
  <c r="R340" i="2"/>
  <c r="P340" i="2"/>
  <c r="BI339" i="2"/>
  <c r="BH339" i="2"/>
  <c r="BG339" i="2"/>
  <c r="BF339" i="2"/>
  <c r="T339" i="2"/>
  <c r="R339" i="2"/>
  <c r="P339" i="2"/>
  <c r="BI338" i="2"/>
  <c r="BH338" i="2"/>
  <c r="BG338" i="2"/>
  <c r="BF338" i="2"/>
  <c r="T338" i="2"/>
  <c r="R338" i="2"/>
  <c r="P338" i="2"/>
  <c r="BI337" i="2"/>
  <c r="BH337" i="2"/>
  <c r="BG337" i="2"/>
  <c r="BF337" i="2"/>
  <c r="T337" i="2"/>
  <c r="R337" i="2"/>
  <c r="P337" i="2"/>
  <c r="BI336" i="2"/>
  <c r="BH336" i="2"/>
  <c r="BG336" i="2"/>
  <c r="BF336" i="2"/>
  <c r="T336" i="2"/>
  <c r="R336" i="2"/>
  <c r="P336" i="2"/>
  <c r="BI335" i="2"/>
  <c r="BH335" i="2"/>
  <c r="BG335" i="2"/>
  <c r="BF335" i="2"/>
  <c r="T335" i="2"/>
  <c r="R335" i="2"/>
  <c r="P335" i="2"/>
  <c r="BI334" i="2"/>
  <c r="BH334" i="2"/>
  <c r="BG334" i="2"/>
  <c r="BF334" i="2"/>
  <c r="T334" i="2"/>
  <c r="R334" i="2"/>
  <c r="P334" i="2"/>
  <c r="BI333" i="2"/>
  <c r="BH333" i="2"/>
  <c r="BG333" i="2"/>
  <c r="BF333" i="2"/>
  <c r="T333" i="2"/>
  <c r="R333" i="2"/>
  <c r="P333" i="2"/>
  <c r="BI332" i="2"/>
  <c r="BH332" i="2"/>
  <c r="BG332" i="2"/>
  <c r="BF332" i="2"/>
  <c r="T332" i="2"/>
  <c r="R332" i="2"/>
  <c r="P332" i="2"/>
  <c r="BI331" i="2"/>
  <c r="BH331" i="2"/>
  <c r="BG331" i="2"/>
  <c r="BF331" i="2"/>
  <c r="T331" i="2"/>
  <c r="R331" i="2"/>
  <c r="P331" i="2"/>
  <c r="BI330" i="2"/>
  <c r="BH330" i="2"/>
  <c r="BG330" i="2"/>
  <c r="BF330" i="2"/>
  <c r="T330" i="2"/>
  <c r="R330" i="2"/>
  <c r="P330" i="2"/>
  <c r="BI329" i="2"/>
  <c r="BH329" i="2"/>
  <c r="BG329" i="2"/>
  <c r="BF329" i="2"/>
  <c r="T329" i="2"/>
  <c r="R329" i="2"/>
  <c r="P329" i="2"/>
  <c r="BI328" i="2"/>
  <c r="BH328" i="2"/>
  <c r="BG328" i="2"/>
  <c r="BF328" i="2"/>
  <c r="T328" i="2"/>
  <c r="R328" i="2"/>
  <c r="P328" i="2"/>
  <c r="BI326" i="2"/>
  <c r="BH326" i="2"/>
  <c r="BG326" i="2"/>
  <c r="BF326" i="2"/>
  <c r="T326" i="2"/>
  <c r="R326" i="2"/>
  <c r="P326" i="2"/>
  <c r="BI325" i="2"/>
  <c r="BH325" i="2"/>
  <c r="BG325" i="2"/>
  <c r="BF325" i="2"/>
  <c r="T325" i="2"/>
  <c r="R325" i="2"/>
  <c r="P325" i="2"/>
  <c r="BI324" i="2"/>
  <c r="BH324" i="2"/>
  <c r="BG324" i="2"/>
  <c r="BF324" i="2"/>
  <c r="T324" i="2"/>
  <c r="R324" i="2"/>
  <c r="P324" i="2"/>
  <c r="BI323" i="2"/>
  <c r="BH323" i="2"/>
  <c r="BG323" i="2"/>
  <c r="BF323" i="2"/>
  <c r="T323" i="2"/>
  <c r="R323" i="2"/>
  <c r="P323" i="2"/>
  <c r="BI322" i="2"/>
  <c r="BH322" i="2"/>
  <c r="BG322" i="2"/>
  <c r="BF322" i="2"/>
  <c r="T322" i="2"/>
  <c r="R322" i="2"/>
  <c r="P322" i="2"/>
  <c r="BI321" i="2"/>
  <c r="BH321" i="2"/>
  <c r="BG321" i="2"/>
  <c r="BF321" i="2"/>
  <c r="T321" i="2"/>
  <c r="R321" i="2"/>
  <c r="P321" i="2"/>
  <c r="BI320" i="2"/>
  <c r="BH320" i="2"/>
  <c r="BG320" i="2"/>
  <c r="BF320" i="2"/>
  <c r="T320" i="2"/>
  <c r="R320" i="2"/>
  <c r="P320" i="2"/>
  <c r="BI318" i="2"/>
  <c r="BH318" i="2"/>
  <c r="BG318" i="2"/>
  <c r="BF318" i="2"/>
  <c r="T318" i="2"/>
  <c r="R318" i="2"/>
  <c r="P318" i="2"/>
  <c r="BI317" i="2"/>
  <c r="BH317" i="2"/>
  <c r="BG317" i="2"/>
  <c r="BF317" i="2"/>
  <c r="T317" i="2"/>
  <c r="R317" i="2"/>
  <c r="P317" i="2"/>
  <c r="BI316" i="2"/>
  <c r="BH316" i="2"/>
  <c r="BG316" i="2"/>
  <c r="BF316" i="2"/>
  <c r="T316" i="2"/>
  <c r="R316" i="2"/>
  <c r="P316" i="2"/>
  <c r="BI315" i="2"/>
  <c r="BH315" i="2"/>
  <c r="BG315" i="2"/>
  <c r="BF315" i="2"/>
  <c r="T315" i="2"/>
  <c r="R315" i="2"/>
  <c r="P315" i="2"/>
  <c r="BI314" i="2"/>
  <c r="BH314" i="2"/>
  <c r="BG314" i="2"/>
  <c r="BF314" i="2"/>
  <c r="T314" i="2"/>
  <c r="R314" i="2"/>
  <c r="P314" i="2"/>
  <c r="BI313" i="2"/>
  <c r="BH313" i="2"/>
  <c r="BG313" i="2"/>
  <c r="BF313" i="2"/>
  <c r="T313" i="2"/>
  <c r="R313" i="2"/>
  <c r="P313" i="2"/>
  <c r="BI312" i="2"/>
  <c r="BH312" i="2"/>
  <c r="BG312" i="2"/>
  <c r="BF312" i="2"/>
  <c r="T312" i="2"/>
  <c r="R312" i="2"/>
  <c r="P312" i="2"/>
  <c r="BI311" i="2"/>
  <c r="BH311" i="2"/>
  <c r="BG311" i="2"/>
  <c r="BF311" i="2"/>
  <c r="T311" i="2"/>
  <c r="R311" i="2"/>
  <c r="P311" i="2"/>
  <c r="BI310" i="2"/>
  <c r="BH310" i="2"/>
  <c r="BG310" i="2"/>
  <c r="BF310" i="2"/>
  <c r="T310" i="2"/>
  <c r="R310" i="2"/>
  <c r="P310" i="2"/>
  <c r="BI309" i="2"/>
  <c r="BH309" i="2"/>
  <c r="BG309" i="2"/>
  <c r="BF309" i="2"/>
  <c r="T309" i="2"/>
  <c r="R309" i="2"/>
  <c r="P309" i="2"/>
  <c r="BI307" i="2"/>
  <c r="BH307" i="2"/>
  <c r="BG307" i="2"/>
  <c r="BF307" i="2"/>
  <c r="T307" i="2"/>
  <c r="R307" i="2"/>
  <c r="P307" i="2"/>
  <c r="BI306" i="2"/>
  <c r="BH306" i="2"/>
  <c r="BG306" i="2"/>
  <c r="BF306" i="2"/>
  <c r="T306" i="2"/>
  <c r="R306" i="2"/>
  <c r="P306" i="2"/>
  <c r="BI305" i="2"/>
  <c r="BH305" i="2"/>
  <c r="BG305" i="2"/>
  <c r="BF305" i="2"/>
  <c r="T305" i="2"/>
  <c r="R305" i="2"/>
  <c r="P305" i="2"/>
  <c r="BI304" i="2"/>
  <c r="BH304" i="2"/>
  <c r="BG304" i="2"/>
  <c r="BF304" i="2"/>
  <c r="T304" i="2"/>
  <c r="R304" i="2"/>
  <c r="P304" i="2"/>
  <c r="BI303" i="2"/>
  <c r="BH303" i="2"/>
  <c r="BG303" i="2"/>
  <c r="BF303" i="2"/>
  <c r="T303" i="2"/>
  <c r="R303" i="2"/>
  <c r="P303" i="2"/>
  <c r="BI302" i="2"/>
  <c r="BH302" i="2"/>
  <c r="BG302" i="2"/>
  <c r="BF302" i="2"/>
  <c r="T302" i="2"/>
  <c r="R302" i="2"/>
  <c r="P302" i="2"/>
  <c r="BI301" i="2"/>
  <c r="BH301" i="2"/>
  <c r="BG301" i="2"/>
  <c r="BF301" i="2"/>
  <c r="T301" i="2"/>
  <c r="R301" i="2"/>
  <c r="P301" i="2"/>
  <c r="BI300" i="2"/>
  <c r="BH300" i="2"/>
  <c r="BG300" i="2"/>
  <c r="BF300" i="2"/>
  <c r="T300" i="2"/>
  <c r="R300" i="2"/>
  <c r="P300" i="2"/>
  <c r="BI298" i="2"/>
  <c r="BH298" i="2"/>
  <c r="BG298" i="2"/>
  <c r="BF298" i="2"/>
  <c r="T298" i="2"/>
  <c r="R298" i="2"/>
  <c r="P298" i="2"/>
  <c r="BI297" i="2"/>
  <c r="BH297" i="2"/>
  <c r="BG297" i="2"/>
  <c r="BF297" i="2"/>
  <c r="T297" i="2"/>
  <c r="R297" i="2"/>
  <c r="P297" i="2"/>
  <c r="BI296" i="2"/>
  <c r="BH296" i="2"/>
  <c r="BG296" i="2"/>
  <c r="BF296" i="2"/>
  <c r="T296" i="2"/>
  <c r="R296" i="2"/>
  <c r="P296" i="2"/>
  <c r="BI295" i="2"/>
  <c r="BH295" i="2"/>
  <c r="BG295" i="2"/>
  <c r="BF295" i="2"/>
  <c r="T295" i="2"/>
  <c r="R295" i="2"/>
  <c r="P295" i="2"/>
  <c r="BI294" i="2"/>
  <c r="BH294" i="2"/>
  <c r="BG294" i="2"/>
  <c r="BF294" i="2"/>
  <c r="T294" i="2"/>
  <c r="R294" i="2"/>
  <c r="P294" i="2"/>
  <c r="BI293" i="2"/>
  <c r="BH293" i="2"/>
  <c r="BG293" i="2"/>
  <c r="BF293" i="2"/>
  <c r="T293" i="2"/>
  <c r="R293" i="2"/>
  <c r="P293" i="2"/>
  <c r="BI292" i="2"/>
  <c r="BH292" i="2"/>
  <c r="BG292" i="2"/>
  <c r="BF292" i="2"/>
  <c r="T292" i="2"/>
  <c r="R292" i="2"/>
  <c r="P292" i="2"/>
  <c r="BI291" i="2"/>
  <c r="BH291" i="2"/>
  <c r="BG291" i="2"/>
  <c r="BF291" i="2"/>
  <c r="T291" i="2"/>
  <c r="R291" i="2"/>
  <c r="P291" i="2"/>
  <c r="BI290" i="2"/>
  <c r="BH290" i="2"/>
  <c r="BG290" i="2"/>
  <c r="BF290" i="2"/>
  <c r="T290" i="2"/>
  <c r="R290" i="2"/>
  <c r="P290" i="2"/>
  <c r="BI289" i="2"/>
  <c r="BH289" i="2"/>
  <c r="BG289" i="2"/>
  <c r="BF289" i="2"/>
  <c r="T289" i="2"/>
  <c r="R289" i="2"/>
  <c r="P289" i="2"/>
  <c r="BI288" i="2"/>
  <c r="BH288" i="2"/>
  <c r="BG288" i="2"/>
  <c r="BF288" i="2"/>
  <c r="T288" i="2"/>
  <c r="R288" i="2"/>
  <c r="P288" i="2"/>
  <c r="BI287" i="2"/>
  <c r="BH287" i="2"/>
  <c r="BG287" i="2"/>
  <c r="BF287" i="2"/>
  <c r="T287" i="2"/>
  <c r="R287" i="2"/>
  <c r="P287" i="2"/>
  <c r="BI286" i="2"/>
  <c r="BH286" i="2"/>
  <c r="BG286" i="2"/>
  <c r="BF286" i="2"/>
  <c r="T286" i="2"/>
  <c r="R286" i="2"/>
  <c r="P286" i="2"/>
  <c r="BI285" i="2"/>
  <c r="BH285" i="2"/>
  <c r="BG285" i="2"/>
  <c r="BF285" i="2"/>
  <c r="T285" i="2"/>
  <c r="R285" i="2"/>
  <c r="P285" i="2"/>
  <c r="BI284" i="2"/>
  <c r="BH284" i="2"/>
  <c r="BG284" i="2"/>
  <c r="BF284" i="2"/>
  <c r="T284" i="2"/>
  <c r="R284" i="2"/>
  <c r="P284" i="2"/>
  <c r="BI283" i="2"/>
  <c r="BH283" i="2"/>
  <c r="BG283" i="2"/>
  <c r="BF283" i="2"/>
  <c r="T283" i="2"/>
  <c r="R283" i="2"/>
  <c r="P283" i="2"/>
  <c r="BI281" i="2"/>
  <c r="BH281" i="2"/>
  <c r="BG281" i="2"/>
  <c r="BF281" i="2"/>
  <c r="T281" i="2"/>
  <c r="R281" i="2"/>
  <c r="P281" i="2"/>
  <c r="BI279" i="2"/>
  <c r="BH279" i="2"/>
  <c r="BG279" i="2"/>
  <c r="BF279" i="2"/>
  <c r="T279" i="2"/>
  <c r="R279" i="2"/>
  <c r="P279" i="2"/>
  <c r="BI278" i="2"/>
  <c r="BH278" i="2"/>
  <c r="BG278" i="2"/>
  <c r="BF278" i="2"/>
  <c r="T278" i="2"/>
  <c r="R278" i="2"/>
  <c r="P278" i="2"/>
  <c r="BI276" i="2"/>
  <c r="BH276" i="2"/>
  <c r="BG276" i="2"/>
  <c r="BF276" i="2"/>
  <c r="T276" i="2"/>
  <c r="R276" i="2"/>
  <c r="P276" i="2"/>
  <c r="BI275" i="2"/>
  <c r="BH275" i="2"/>
  <c r="BG275" i="2"/>
  <c r="BF275" i="2"/>
  <c r="T275" i="2"/>
  <c r="R275" i="2"/>
  <c r="P275" i="2"/>
  <c r="BI273" i="2"/>
  <c r="BH273" i="2"/>
  <c r="BG273" i="2"/>
  <c r="BF273" i="2"/>
  <c r="T273" i="2"/>
  <c r="R273" i="2"/>
  <c r="P273" i="2"/>
  <c r="BI271" i="2"/>
  <c r="BH271" i="2"/>
  <c r="BG271" i="2"/>
  <c r="BF271" i="2"/>
  <c r="T271" i="2"/>
  <c r="R271" i="2"/>
  <c r="P271" i="2"/>
  <c r="BI270" i="2"/>
  <c r="BH270" i="2"/>
  <c r="BG270" i="2"/>
  <c r="BF270" i="2"/>
  <c r="T270" i="2"/>
  <c r="R270" i="2"/>
  <c r="P270" i="2"/>
  <c r="BI269" i="2"/>
  <c r="BH269" i="2"/>
  <c r="BG269" i="2"/>
  <c r="BF269" i="2"/>
  <c r="T269" i="2"/>
  <c r="R269" i="2"/>
  <c r="P269" i="2"/>
  <c r="BI266" i="2"/>
  <c r="BH266" i="2"/>
  <c r="BG266" i="2"/>
  <c r="BF266" i="2"/>
  <c r="T266" i="2"/>
  <c r="R266" i="2"/>
  <c r="P266" i="2"/>
  <c r="BI265" i="2"/>
  <c r="BH265" i="2"/>
  <c r="BG265" i="2"/>
  <c r="BF265" i="2"/>
  <c r="T265" i="2"/>
  <c r="R265" i="2"/>
  <c r="P265" i="2"/>
  <c r="BI262" i="2"/>
  <c r="BH262" i="2"/>
  <c r="BG262" i="2"/>
  <c r="BF262" i="2"/>
  <c r="T262" i="2"/>
  <c r="T261" i="2"/>
  <c r="R262" i="2"/>
  <c r="R261" i="2" s="1"/>
  <c r="P262" i="2"/>
  <c r="P261" i="2"/>
  <c r="BI260" i="2"/>
  <c r="BH260" i="2"/>
  <c r="BG260" i="2"/>
  <c r="BF260" i="2"/>
  <c r="T260" i="2"/>
  <c r="R260" i="2"/>
  <c r="P260" i="2"/>
  <c r="BI258" i="2"/>
  <c r="BH258" i="2"/>
  <c r="BG258" i="2"/>
  <c r="BF258" i="2"/>
  <c r="T258" i="2"/>
  <c r="R258" i="2"/>
  <c r="P258" i="2"/>
  <c r="BI256" i="2"/>
  <c r="BH256" i="2"/>
  <c r="BG256" i="2"/>
  <c r="BF256" i="2"/>
  <c r="T256" i="2"/>
  <c r="R256" i="2"/>
  <c r="P256" i="2"/>
  <c r="BI254" i="2"/>
  <c r="BH254" i="2"/>
  <c r="BG254" i="2"/>
  <c r="BF254" i="2"/>
  <c r="T254" i="2"/>
  <c r="R254" i="2"/>
  <c r="P254" i="2"/>
  <c r="BI253" i="2"/>
  <c r="BH253" i="2"/>
  <c r="BG253" i="2"/>
  <c r="BF253" i="2"/>
  <c r="T253" i="2"/>
  <c r="R253" i="2"/>
  <c r="P253" i="2"/>
  <c r="BI252" i="2"/>
  <c r="BH252" i="2"/>
  <c r="BG252" i="2"/>
  <c r="BF252" i="2"/>
  <c r="T252" i="2"/>
  <c r="R252" i="2"/>
  <c r="P252" i="2"/>
  <c r="BI249" i="2"/>
  <c r="BH249" i="2"/>
  <c r="BG249" i="2"/>
  <c r="BF249" i="2"/>
  <c r="T249" i="2"/>
  <c r="R249" i="2"/>
  <c r="P249" i="2"/>
  <c r="BI248" i="2"/>
  <c r="BH248" i="2"/>
  <c r="BG248" i="2"/>
  <c r="BF248" i="2"/>
  <c r="T248" i="2"/>
  <c r="R248" i="2"/>
  <c r="P248" i="2"/>
  <c r="BI247" i="2"/>
  <c r="BH247" i="2"/>
  <c r="BG247" i="2"/>
  <c r="BF247" i="2"/>
  <c r="T247" i="2"/>
  <c r="R247" i="2"/>
  <c r="P247" i="2"/>
  <c r="BI246" i="2"/>
  <c r="BH246" i="2"/>
  <c r="BG246" i="2"/>
  <c r="BF246" i="2"/>
  <c r="T246" i="2"/>
  <c r="R246" i="2"/>
  <c r="P246" i="2"/>
  <c r="BI244" i="2"/>
  <c r="BH244" i="2"/>
  <c r="BG244" i="2"/>
  <c r="BF244" i="2"/>
  <c r="T244" i="2"/>
  <c r="R244" i="2"/>
  <c r="P244" i="2"/>
  <c r="BI243" i="2"/>
  <c r="BH243" i="2"/>
  <c r="BG243" i="2"/>
  <c r="BF243" i="2"/>
  <c r="T243" i="2"/>
  <c r="R243" i="2"/>
  <c r="P243" i="2"/>
  <c r="BI241" i="2"/>
  <c r="BH241" i="2"/>
  <c r="BG241" i="2"/>
  <c r="BF241" i="2"/>
  <c r="T241" i="2"/>
  <c r="R241" i="2"/>
  <c r="P241" i="2"/>
  <c r="BI240" i="2"/>
  <c r="BH240" i="2"/>
  <c r="BG240" i="2"/>
  <c r="BF240" i="2"/>
  <c r="T240" i="2"/>
  <c r="R240" i="2"/>
  <c r="P240" i="2"/>
  <c r="BI239" i="2"/>
  <c r="BH239" i="2"/>
  <c r="BG239" i="2"/>
  <c r="BF239" i="2"/>
  <c r="T239" i="2"/>
  <c r="R239" i="2"/>
  <c r="P239" i="2"/>
  <c r="BI238" i="2"/>
  <c r="BH238" i="2"/>
  <c r="BG238" i="2"/>
  <c r="BF238" i="2"/>
  <c r="T238" i="2"/>
  <c r="R238" i="2"/>
  <c r="P238" i="2"/>
  <c r="BI237" i="2"/>
  <c r="BH237" i="2"/>
  <c r="BG237" i="2"/>
  <c r="BF237" i="2"/>
  <c r="T237" i="2"/>
  <c r="R237" i="2"/>
  <c r="P237" i="2"/>
  <c r="BI236" i="2"/>
  <c r="BH236" i="2"/>
  <c r="BG236" i="2"/>
  <c r="BF236" i="2"/>
  <c r="T236" i="2"/>
  <c r="R236" i="2"/>
  <c r="P236" i="2"/>
  <c r="BI234" i="2"/>
  <c r="BH234" i="2"/>
  <c r="BG234" i="2"/>
  <c r="BF234" i="2"/>
  <c r="T234" i="2"/>
  <c r="R234" i="2"/>
  <c r="P234" i="2"/>
  <c r="BI232" i="2"/>
  <c r="BH232" i="2"/>
  <c r="BG232" i="2"/>
  <c r="BF232" i="2"/>
  <c r="T232" i="2"/>
  <c r="R232" i="2"/>
  <c r="P232" i="2"/>
  <c r="BI230" i="2"/>
  <c r="BH230" i="2"/>
  <c r="BG230" i="2"/>
  <c r="BF230" i="2"/>
  <c r="T230" i="2"/>
  <c r="R230" i="2"/>
  <c r="P230" i="2"/>
  <c r="BI229" i="2"/>
  <c r="BH229" i="2"/>
  <c r="BG229" i="2"/>
  <c r="BF229" i="2"/>
  <c r="T229" i="2"/>
  <c r="R229" i="2"/>
  <c r="P229" i="2"/>
  <c r="BI227" i="2"/>
  <c r="BH227" i="2"/>
  <c r="BG227" i="2"/>
  <c r="BF227" i="2"/>
  <c r="T227" i="2"/>
  <c r="R227" i="2"/>
  <c r="P227" i="2"/>
  <c r="BI225" i="2"/>
  <c r="BH225" i="2"/>
  <c r="BG225" i="2"/>
  <c r="BF225" i="2"/>
  <c r="T225" i="2"/>
  <c r="R225" i="2"/>
  <c r="P225" i="2"/>
  <c r="BI224" i="2"/>
  <c r="BH224" i="2"/>
  <c r="BG224" i="2"/>
  <c r="BF224" i="2"/>
  <c r="T224" i="2"/>
  <c r="R224" i="2"/>
  <c r="P224" i="2"/>
  <c r="BI223" i="2"/>
  <c r="BH223" i="2"/>
  <c r="BG223" i="2"/>
  <c r="BF223" i="2"/>
  <c r="T223" i="2"/>
  <c r="R223" i="2"/>
  <c r="P223" i="2"/>
  <c r="BI222" i="2"/>
  <c r="BH222" i="2"/>
  <c r="BG222" i="2"/>
  <c r="BF222" i="2"/>
  <c r="T222" i="2"/>
  <c r="R222" i="2"/>
  <c r="P222" i="2"/>
  <c r="BI221" i="2"/>
  <c r="BH221" i="2"/>
  <c r="BG221" i="2"/>
  <c r="BF221" i="2"/>
  <c r="T221" i="2"/>
  <c r="R221" i="2"/>
  <c r="P221" i="2"/>
  <c r="BI220" i="2"/>
  <c r="BH220" i="2"/>
  <c r="BG220" i="2"/>
  <c r="BF220" i="2"/>
  <c r="T220" i="2"/>
  <c r="R220" i="2"/>
  <c r="P220" i="2"/>
  <c r="BI218" i="2"/>
  <c r="BH218" i="2"/>
  <c r="BG218" i="2"/>
  <c r="BF218" i="2"/>
  <c r="T218" i="2"/>
  <c r="R218" i="2"/>
  <c r="P218" i="2"/>
  <c r="BI217" i="2"/>
  <c r="BH217" i="2"/>
  <c r="BG217" i="2"/>
  <c r="BF217" i="2"/>
  <c r="T217" i="2"/>
  <c r="R217" i="2"/>
  <c r="P217" i="2"/>
  <c r="BI215" i="2"/>
  <c r="BH215" i="2"/>
  <c r="BG215" i="2"/>
  <c r="BF215" i="2"/>
  <c r="T215" i="2"/>
  <c r="R215" i="2"/>
  <c r="P215" i="2"/>
  <c r="BI214" i="2"/>
  <c r="BH214" i="2"/>
  <c r="BG214" i="2"/>
  <c r="BF214" i="2"/>
  <c r="T214" i="2"/>
  <c r="R214" i="2"/>
  <c r="P214" i="2"/>
  <c r="BI213" i="2"/>
  <c r="BH213" i="2"/>
  <c r="BG213" i="2"/>
  <c r="BF213" i="2"/>
  <c r="T213" i="2"/>
  <c r="R213" i="2"/>
  <c r="P213" i="2"/>
  <c r="BI211" i="2"/>
  <c r="BH211" i="2"/>
  <c r="BG211" i="2"/>
  <c r="BF211" i="2"/>
  <c r="T211" i="2"/>
  <c r="R211" i="2"/>
  <c r="P211" i="2"/>
  <c r="BI209" i="2"/>
  <c r="BH209" i="2"/>
  <c r="BG209" i="2"/>
  <c r="BF209" i="2"/>
  <c r="T209" i="2"/>
  <c r="R209" i="2"/>
  <c r="P209" i="2"/>
  <c r="BI204" i="2"/>
  <c r="BH204" i="2"/>
  <c r="BG204" i="2"/>
  <c r="BF204" i="2"/>
  <c r="T204" i="2"/>
  <c r="R204" i="2"/>
  <c r="P204" i="2"/>
  <c r="BI202" i="2"/>
  <c r="BH202" i="2"/>
  <c r="BG202" i="2"/>
  <c r="BF202" i="2"/>
  <c r="T202" i="2"/>
  <c r="R202" i="2"/>
  <c r="P202" i="2"/>
  <c r="BI200" i="2"/>
  <c r="BH200" i="2"/>
  <c r="BG200" i="2"/>
  <c r="BF200" i="2"/>
  <c r="T200" i="2"/>
  <c r="R200" i="2"/>
  <c r="P200" i="2"/>
  <c r="BI199" i="2"/>
  <c r="BH199" i="2"/>
  <c r="BG199" i="2"/>
  <c r="BF199" i="2"/>
  <c r="T199" i="2"/>
  <c r="R199" i="2"/>
  <c r="P199" i="2"/>
  <c r="BI197" i="2"/>
  <c r="BH197" i="2"/>
  <c r="BG197" i="2"/>
  <c r="BF197" i="2"/>
  <c r="T197" i="2"/>
  <c r="R197" i="2"/>
  <c r="P197" i="2"/>
  <c r="BI195" i="2"/>
  <c r="BH195" i="2"/>
  <c r="BG195" i="2"/>
  <c r="BF195" i="2"/>
  <c r="T195" i="2"/>
  <c r="R195" i="2"/>
  <c r="P195" i="2"/>
  <c r="BI194" i="2"/>
  <c r="BH194" i="2"/>
  <c r="BG194" i="2"/>
  <c r="BF194" i="2"/>
  <c r="T194" i="2"/>
  <c r="R194" i="2"/>
  <c r="P194" i="2"/>
  <c r="BI193" i="2"/>
  <c r="BH193" i="2"/>
  <c r="BG193" i="2"/>
  <c r="BF193" i="2"/>
  <c r="T193" i="2"/>
  <c r="R193" i="2"/>
  <c r="P193" i="2"/>
  <c r="BI191" i="2"/>
  <c r="BH191" i="2"/>
  <c r="BG191" i="2"/>
  <c r="BF191" i="2"/>
  <c r="T191" i="2"/>
  <c r="R191" i="2"/>
  <c r="P191" i="2"/>
  <c r="BI190" i="2"/>
  <c r="BH190" i="2"/>
  <c r="BG190" i="2"/>
  <c r="BF190" i="2"/>
  <c r="T190" i="2"/>
  <c r="R190" i="2"/>
  <c r="P190" i="2"/>
  <c r="BI185" i="2"/>
  <c r="BH185" i="2"/>
  <c r="BG185" i="2"/>
  <c r="BF185" i="2"/>
  <c r="T185" i="2"/>
  <c r="R185" i="2"/>
  <c r="P185" i="2"/>
  <c r="BI183" i="2"/>
  <c r="BH183" i="2"/>
  <c r="BG183" i="2"/>
  <c r="BF183" i="2"/>
  <c r="T183" i="2"/>
  <c r="R183" i="2"/>
  <c r="P183" i="2"/>
  <c r="BI181" i="2"/>
  <c r="BH181" i="2"/>
  <c r="BG181" i="2"/>
  <c r="BF181" i="2"/>
  <c r="T181" i="2"/>
  <c r="R181" i="2"/>
  <c r="P181" i="2"/>
  <c r="BI175" i="2"/>
  <c r="BH175" i="2"/>
  <c r="BG175" i="2"/>
  <c r="BF175" i="2"/>
  <c r="T175" i="2"/>
  <c r="R175" i="2"/>
  <c r="P175" i="2"/>
  <c r="BI170" i="2"/>
  <c r="BH170" i="2"/>
  <c r="BG170" i="2"/>
  <c r="BF170" i="2"/>
  <c r="T170" i="2"/>
  <c r="R170" i="2"/>
  <c r="P170" i="2"/>
  <c r="BI167" i="2"/>
  <c r="BH167" i="2"/>
  <c r="BG167" i="2"/>
  <c r="BF167" i="2"/>
  <c r="T167" i="2"/>
  <c r="T166" i="2"/>
  <c r="R167" i="2"/>
  <c r="R166" i="2"/>
  <c r="P167" i="2"/>
  <c r="P166" i="2" s="1"/>
  <c r="BI160" i="2"/>
  <c r="BH160" i="2"/>
  <c r="BG160" i="2"/>
  <c r="BF160" i="2"/>
  <c r="T160" i="2"/>
  <c r="R160" i="2"/>
  <c r="P160" i="2"/>
  <c r="BI158" i="2"/>
  <c r="BH158" i="2"/>
  <c r="BG158" i="2"/>
  <c r="BF158" i="2"/>
  <c r="T158" i="2"/>
  <c r="R158" i="2"/>
  <c r="P158" i="2"/>
  <c r="BI156" i="2"/>
  <c r="BH156" i="2"/>
  <c r="BG156" i="2"/>
  <c r="BF156" i="2"/>
  <c r="T156" i="2"/>
  <c r="R156" i="2"/>
  <c r="P156" i="2"/>
  <c r="BI154" i="2"/>
  <c r="BH154" i="2"/>
  <c r="BG154" i="2"/>
  <c r="BF154" i="2"/>
  <c r="T154" i="2"/>
  <c r="R154" i="2"/>
  <c r="P154" i="2"/>
  <c r="BI153" i="2"/>
  <c r="BH153" i="2"/>
  <c r="BG153" i="2"/>
  <c r="BF153" i="2"/>
  <c r="T153" i="2"/>
  <c r="R153" i="2"/>
  <c r="P153" i="2"/>
  <c r="BI152" i="2"/>
  <c r="BH152" i="2"/>
  <c r="BG152" i="2"/>
  <c r="BF152" i="2"/>
  <c r="T152" i="2"/>
  <c r="R152" i="2"/>
  <c r="P152" i="2"/>
  <c r="BI150" i="2"/>
  <c r="BH150" i="2"/>
  <c r="BG150" i="2"/>
  <c r="BF150" i="2"/>
  <c r="T150" i="2"/>
  <c r="R150" i="2"/>
  <c r="P150" i="2"/>
  <c r="J144" i="2"/>
  <c r="J143" i="2"/>
  <c r="F143" i="2"/>
  <c r="F141" i="2"/>
  <c r="E139" i="2"/>
  <c r="J92" i="2"/>
  <c r="J91" i="2"/>
  <c r="F91" i="2"/>
  <c r="F89" i="2"/>
  <c r="E87" i="2"/>
  <c r="J18" i="2"/>
  <c r="E18" i="2"/>
  <c r="F92" i="2" s="1"/>
  <c r="J17" i="2"/>
  <c r="J12" i="2"/>
  <c r="J141" i="2"/>
  <c r="E7" i="2"/>
  <c r="E137" i="2" s="1"/>
  <c r="L90" i="1"/>
  <c r="AM90" i="1"/>
  <c r="AM89" i="1"/>
  <c r="L89" i="1"/>
  <c r="AM87" i="1"/>
  <c r="L87" i="1"/>
  <c r="L85" i="1"/>
  <c r="L84" i="1"/>
  <c r="BK536" i="2"/>
  <c r="J473" i="2"/>
  <c r="BK403" i="2"/>
  <c r="BK388" i="2"/>
  <c r="BK288" i="2"/>
  <c r="J562" i="2"/>
  <c r="BK535" i="2"/>
  <c r="BK443" i="2"/>
  <c r="J211" i="2"/>
  <c r="J457" i="2"/>
  <c r="J385" i="2"/>
  <c r="J215" i="2"/>
  <c r="BK543" i="2"/>
  <c r="J322" i="2"/>
  <c r="BK217" i="2"/>
  <c r="BK185" i="2"/>
  <c r="J557" i="2"/>
  <c r="BK507" i="2"/>
  <c r="J387" i="2"/>
  <c r="J345" i="2"/>
  <c r="BK320" i="2"/>
  <c r="BK303" i="2"/>
  <c r="BK200" i="2"/>
  <c r="BK522" i="2"/>
  <c r="BK412" i="2"/>
  <c r="J392" i="2"/>
  <c r="J246" i="2"/>
  <c r="J170" i="2"/>
  <c r="J545" i="2"/>
  <c r="J497" i="2"/>
  <c r="J487" i="2"/>
  <c r="BK409" i="2"/>
  <c r="J376" i="2"/>
  <c r="J318" i="2"/>
  <c r="J284" i="2"/>
  <c r="BK246" i="2"/>
  <c r="J592" i="2"/>
  <c r="J467" i="2"/>
  <c r="BK395" i="2"/>
  <c r="BK314" i="2"/>
  <c r="BK204" i="2"/>
  <c r="J588" i="2"/>
  <c r="J543" i="2"/>
  <c r="J489" i="2"/>
  <c r="J431" i="2"/>
  <c r="J401" i="2"/>
  <c r="BK365" i="2"/>
  <c r="BK338" i="2"/>
  <c r="BK238" i="2"/>
  <c r="BK220" i="2"/>
  <c r="J152" i="2"/>
  <c r="J553" i="2"/>
  <c r="BK341" i="2"/>
  <c r="BK295" i="2"/>
  <c r="BK289" i="2"/>
  <c r="J247" i="2"/>
  <c r="J585" i="2"/>
  <c r="BK556" i="2"/>
  <c r="J452" i="2"/>
  <c r="BK410" i="2"/>
  <c r="BK364" i="2"/>
  <c r="BK351" i="2"/>
  <c r="J335" i="2"/>
  <c r="J271" i="2"/>
  <c r="BK170" i="2"/>
  <c r="J155" i="3"/>
  <c r="BK229" i="4"/>
  <c r="J218" i="4"/>
  <c r="J178" i="4"/>
  <c r="J149" i="4"/>
  <c r="J228" i="4"/>
  <c r="BK216" i="4"/>
  <c r="J187" i="4"/>
  <c r="J155" i="4"/>
  <c r="BK127" i="4"/>
  <c r="J214" i="4"/>
  <c r="BK151" i="4"/>
  <c r="J138" i="4"/>
  <c r="BK171" i="4"/>
  <c r="J136" i="4"/>
  <c r="J186" i="4"/>
  <c r="J152" i="4"/>
  <c r="J208" i="4"/>
  <c r="BK168" i="4"/>
  <c r="BK135" i="4"/>
  <c r="BK158" i="4"/>
  <c r="BK130" i="4"/>
  <c r="BK138" i="4"/>
  <c r="J181" i="4"/>
  <c r="BK160" i="4"/>
  <c r="J130" i="5"/>
  <c r="BK505" i="2"/>
  <c r="BK488" i="2"/>
  <c r="J443" i="2"/>
  <c r="BK392" i="2"/>
  <c r="J359" i="2"/>
  <c r="BK343" i="2"/>
  <c r="BK265" i="2"/>
  <c r="J229" i="2"/>
  <c r="J555" i="2"/>
  <c r="BK548" i="2"/>
  <c r="BK484" i="2"/>
  <c r="J410" i="2"/>
  <c r="J384" i="2"/>
  <c r="BK370" i="2"/>
  <c r="BK353" i="2"/>
  <c r="BK333" i="2"/>
  <c r="J326" i="2"/>
  <c r="J300" i="2"/>
  <c r="J289" i="2"/>
  <c r="BK256" i="2"/>
  <c r="J243" i="2"/>
  <c r="BK218" i="2"/>
  <c r="J488" i="2"/>
  <c r="BK455" i="2"/>
  <c r="J420" i="2"/>
  <c r="J363" i="2"/>
  <c r="J275" i="2"/>
  <c r="BK194" i="2"/>
  <c r="BK158" i="2"/>
  <c r="BK530" i="2"/>
  <c r="BK306" i="2"/>
  <c r="J209" i="2"/>
  <c r="BK191" i="2"/>
  <c r="BK175" i="2"/>
  <c r="J565" i="2"/>
  <c r="J549" i="2"/>
  <c r="BK457" i="2"/>
  <c r="BK386" i="2"/>
  <c r="J360" i="2"/>
  <c r="J329" i="2"/>
  <c r="J315" i="2"/>
  <c r="BK283" i="2"/>
  <c r="BK190" i="2"/>
  <c r="BK528" i="2"/>
  <c r="BK401" i="2"/>
  <c r="BK394" i="2"/>
  <c r="BK332" i="2"/>
  <c r="BK215" i="2"/>
  <c r="J191" i="2"/>
  <c r="BK167" i="2"/>
  <c r="J559" i="2"/>
  <c r="BK515" i="2"/>
  <c r="J496" i="2"/>
  <c r="BK473" i="2"/>
  <c r="BK449" i="2"/>
  <c r="BK406" i="2"/>
  <c r="BK378" i="2"/>
  <c r="BK337" i="2"/>
  <c r="J316" i="2"/>
  <c r="J288" i="2"/>
  <c r="BK278" i="2"/>
  <c r="BK230" i="2"/>
  <c r="BK571" i="2"/>
  <c r="BK559" i="2"/>
  <c r="J399" i="2"/>
  <c r="J337" i="2"/>
  <c r="BK292" i="2"/>
  <c r="BK253" i="2"/>
  <c r="BK583" i="2"/>
  <c r="BK568" i="2"/>
  <c r="BK491" i="2"/>
  <c r="J479" i="2"/>
  <c r="BK437" i="2"/>
  <c r="J403" i="2"/>
  <c r="BK373" i="2"/>
  <c r="J344" i="2"/>
  <c r="J334" i="2"/>
  <c r="J252" i="2"/>
  <c r="J217" i="2"/>
  <c r="J578" i="2"/>
  <c r="J481" i="2"/>
  <c r="J366" i="2"/>
  <c r="BK312" i="2"/>
  <c r="BK293" i="2"/>
  <c r="BK252" i="2"/>
  <c r="BK232" i="2"/>
  <c r="J568" i="2"/>
  <c r="J548" i="2"/>
  <c r="J515" i="2"/>
  <c r="J451" i="2"/>
  <c r="J378" i="2"/>
  <c r="BK363" i="2"/>
  <c r="BK350" i="2"/>
  <c r="BK342" i="2"/>
  <c r="BK302" i="2"/>
  <c r="J254" i="2"/>
  <c r="J218" i="2"/>
  <c r="BK183" i="3"/>
  <c r="BK133" i="3"/>
  <c r="BK126" i="3"/>
  <c r="J168" i="3"/>
  <c r="BK122" i="3"/>
  <c r="J130" i="3"/>
  <c r="J160" i="3"/>
  <c r="J157" i="3"/>
  <c r="BK162" i="3"/>
  <c r="BK181" i="3"/>
  <c r="J235" i="4"/>
  <c r="BK227" i="4"/>
  <c r="BK208" i="4"/>
  <c r="BK180" i="4"/>
  <c r="J166" i="4"/>
  <c r="J137" i="4"/>
  <c r="BK231" i="4"/>
  <c r="J227" i="4"/>
  <c r="BK204" i="4"/>
  <c r="BK190" i="4"/>
  <c r="J170" i="4"/>
  <c r="J129" i="4"/>
  <c r="J230" i="4"/>
  <c r="BK200" i="4"/>
  <c r="J144" i="4"/>
  <c r="BK212" i="4"/>
  <c r="J161" i="4"/>
  <c r="BK215" i="4"/>
  <c r="BK154" i="4"/>
  <c r="J141" i="4"/>
  <c r="J172" i="4"/>
  <c r="J167" i="4"/>
  <c r="BK206" i="4"/>
  <c r="J162" i="4"/>
  <c r="J193" i="4"/>
  <c r="J176" i="4"/>
  <c r="BK197" i="4"/>
  <c r="J169" i="4"/>
  <c r="BK145" i="4"/>
  <c r="BK133" i="5"/>
  <c r="BK500" i="2"/>
  <c r="BK390" i="2"/>
  <c r="J236" i="2"/>
  <c r="J419" i="2"/>
  <c r="J348" i="2"/>
  <c r="BK311" i="2"/>
  <c r="J266" i="2"/>
  <c r="J181" i="2"/>
  <c r="J390" i="2"/>
  <c r="J449" i="2"/>
  <c r="J204" i="2"/>
  <c r="J167" i="2"/>
  <c r="BK439" i="2"/>
  <c r="BK317" i="2"/>
  <c r="J544" i="2"/>
  <c r="J341" i="2"/>
  <c r="BK193" i="2"/>
  <c r="J535" i="2"/>
  <c r="J427" i="2"/>
  <c r="J350" i="2"/>
  <c r="J283" i="2"/>
  <c r="BK565" i="2"/>
  <c r="J381" i="2"/>
  <c r="J160" i="2"/>
  <c r="BK555" i="2"/>
  <c r="J484" i="2"/>
  <c r="BK375" i="2"/>
  <c r="BK325" i="2"/>
  <c r="BK211" i="2"/>
  <c r="BK589" i="2"/>
  <c r="J505" i="2"/>
  <c r="J305" i="2"/>
  <c r="BK296" i="2"/>
  <c r="J291" i="2"/>
  <c r="BK262" i="2"/>
  <c r="BK244" i="2"/>
  <c r="J202" i="2"/>
  <c r="BK588" i="2"/>
  <c r="BK551" i="2"/>
  <c r="BK472" i="2"/>
  <c r="J435" i="2"/>
  <c r="BK419" i="2"/>
  <c r="BK377" i="2"/>
  <c r="J361" i="2"/>
  <c r="J355" i="2"/>
  <c r="BK331" i="2"/>
  <c r="BK291" i="2"/>
  <c r="BK221" i="2"/>
  <c r="J153" i="2"/>
  <c r="J150" i="3"/>
  <c r="J139" i="3"/>
  <c r="BK157" i="3"/>
  <c r="J181" i="3"/>
  <c r="BK147" i="3"/>
  <c r="J183" i="3"/>
  <c r="J180" i="3"/>
  <c r="J135" i="3"/>
  <c r="BK150" i="3"/>
  <c r="BK143" i="3"/>
  <c r="BK130" i="3"/>
  <c r="J231" i="4"/>
  <c r="BK225" i="4"/>
  <c r="J200" i="4"/>
  <c r="BK183" i="4"/>
  <c r="BK162" i="4"/>
  <c r="J148" i="4"/>
  <c r="J233" i="4"/>
  <c r="J224" i="4"/>
  <c r="BK218" i="4"/>
  <c r="BK193" i="4"/>
  <c r="J180" i="4"/>
  <c r="BK134" i="4"/>
  <c r="J234" i="4"/>
  <c r="J191" i="4"/>
  <c r="J154" i="4"/>
  <c r="BK129" i="4"/>
  <c r="BK185" i="4"/>
  <c r="J157" i="4"/>
  <c r="J196" i="4"/>
  <c r="J153" i="4"/>
  <c r="BK144" i="4"/>
  <c r="BK194" i="4"/>
  <c r="BK153" i="4"/>
  <c r="J158" i="4"/>
  <c r="J168" i="4"/>
  <c r="J145" i="4"/>
  <c r="J188" i="4"/>
  <c r="BK136" i="4"/>
  <c r="J183" i="4"/>
  <c r="BK174" i="4"/>
  <c r="BK152" i="4"/>
  <c r="J124" i="5"/>
  <c r="BK569" i="2"/>
  <c r="BK496" i="2"/>
  <c r="BK487" i="2"/>
  <c r="BK451" i="2"/>
  <c r="J394" i="2"/>
  <c r="BK344" i="2"/>
  <c r="J330" i="2"/>
  <c r="BK237" i="2"/>
  <c r="J573" i="2"/>
  <c r="J554" i="2"/>
  <c r="J507" i="2"/>
  <c r="J422" i="2"/>
  <c r="J386" i="2"/>
  <c r="J375" i="2"/>
  <c r="BK356" i="2"/>
  <c r="J352" i="2"/>
  <c r="BK330" i="2"/>
  <c r="BK316" i="2"/>
  <c r="J301" i="2"/>
  <c r="J297" i="2"/>
  <c r="J285" i="2"/>
  <c r="BK248" i="2"/>
  <c r="J195" i="2"/>
  <c r="J463" i="2"/>
  <c r="J411" i="2"/>
  <c r="J373" i="2"/>
  <c r="J310" i="2"/>
  <c r="J213" i="2"/>
  <c r="J197" i="2"/>
  <c r="BK181" i="2"/>
  <c r="J456" i="2"/>
  <c r="J302" i="2"/>
  <c r="BK258" i="2"/>
  <c r="J199" i="2"/>
  <c r="J183" i="2"/>
  <c r="BK156" i="2"/>
  <c r="J556" i="2"/>
  <c r="J528" i="2"/>
  <c r="J396" i="2"/>
  <c r="BK380" i="2"/>
  <c r="J339" i="2"/>
  <c r="BK326" i="2"/>
  <c r="J313" i="2"/>
  <c r="J238" i="2"/>
  <c r="BK152" i="2"/>
  <c r="J472" i="2"/>
  <c r="BK429" i="2"/>
  <c r="J353" i="2"/>
  <c r="J239" i="2"/>
  <c r="BK214" i="2"/>
  <c r="BK183" i="2"/>
  <c r="AS94" i="1"/>
  <c r="J486" i="2"/>
  <c r="BK463" i="2"/>
  <c r="J408" i="2"/>
  <c r="BK385" i="2"/>
  <c r="BK352" i="2"/>
  <c r="BK322" i="2"/>
  <c r="BK313" i="2"/>
  <c r="BK287" i="2"/>
  <c r="BK225" i="2"/>
  <c r="J576" i="2"/>
  <c r="J468" i="2"/>
  <c r="BK458" i="2"/>
  <c r="BK345" i="2"/>
  <c r="J296" i="2"/>
  <c r="BK270" i="2"/>
  <c r="J214" i="2"/>
  <c r="BK575" i="2"/>
  <c r="BK562" i="2"/>
  <c r="BK516" i="2"/>
  <c r="BK447" i="2"/>
  <c r="J377" i="2"/>
  <c r="BK369" i="2"/>
  <c r="J351" i="2"/>
  <c r="BK335" i="2"/>
  <c r="J240" i="2"/>
  <c r="J227" i="2"/>
  <c r="J154" i="2"/>
  <c r="BK585" i="2"/>
  <c r="BK382" i="2"/>
  <c r="BK297" i="2"/>
  <c r="J290" i="2"/>
  <c r="J249" i="2"/>
  <c r="BK578" i="2"/>
  <c r="BK554" i="2"/>
  <c r="BK529" i="2"/>
  <c r="J433" i="2"/>
  <c r="J380" i="2"/>
  <c r="J356" i="2"/>
  <c r="BK328" i="2"/>
  <c r="BK222" i="2"/>
  <c r="BK168" i="3"/>
  <c r="J124" i="3"/>
  <c r="BK137" i="3"/>
  <c r="BK145" i="3"/>
  <c r="J176" i="3"/>
  <c r="BK180" i="3"/>
  <c r="J145" i="3"/>
  <c r="J143" i="3"/>
  <c r="BK234" i="4"/>
  <c r="BK224" i="4"/>
  <c r="J198" i="4"/>
  <c r="J171" i="4"/>
  <c r="BK222" i="4"/>
  <c r="J195" i="4"/>
  <c r="J179" i="4"/>
  <c r="J131" i="4"/>
  <c r="BK201" i="4"/>
  <c r="BK148" i="4"/>
  <c r="J204" i="4"/>
  <c r="BK128" i="4"/>
  <c r="J174" i="4"/>
  <c r="BK214" i="4"/>
  <c r="J150" i="4"/>
  <c r="BK155" i="4"/>
  <c r="BK179" i="4"/>
  <c r="J143" i="4"/>
  <c r="BK157" i="4"/>
  <c r="J173" i="4"/>
  <c r="J139" i="4"/>
  <c r="J532" i="2"/>
  <c r="J494" i="2"/>
  <c r="BK420" i="2"/>
  <c r="BK358" i="2"/>
  <c r="J311" i="2"/>
  <c r="J232" i="2"/>
  <c r="BK553" i="2"/>
  <c r="J462" i="2"/>
  <c r="BK376" i="2"/>
  <c r="BK354" i="2"/>
  <c r="J332" i="2"/>
  <c r="BK310" i="2"/>
  <c r="J303" i="2"/>
  <c r="J293" i="2"/>
  <c r="J281" i="2"/>
  <c r="BK236" i="2"/>
  <c r="BK495" i="2"/>
  <c r="BK422" i="2"/>
  <c r="J222" i="2"/>
  <c r="J575" i="2"/>
  <c r="BK372" i="2"/>
  <c r="J256" i="2"/>
  <c r="J200" i="2"/>
  <c r="J560" i="2"/>
  <c r="BK546" i="2"/>
  <c r="BK433" i="2"/>
  <c r="BK366" i="2"/>
  <c r="J331" i="2"/>
  <c r="J314" i="2"/>
  <c r="J269" i="2"/>
  <c r="BK150" i="2"/>
  <c r="BK445" i="2"/>
  <c r="J349" i="2"/>
  <c r="BK227" i="2"/>
  <c r="J175" i="2"/>
  <c r="J536" i="2"/>
  <c r="J492" i="2"/>
  <c r="J437" i="2"/>
  <c r="J388" i="2"/>
  <c r="J325" i="2"/>
  <c r="BK304" i="2"/>
  <c r="BK239" i="2"/>
  <c r="J583" i="2"/>
  <c r="BK465" i="2"/>
  <c r="BK387" i="2"/>
  <c r="BK315" i="2"/>
  <c r="BK229" i="2"/>
  <c r="J571" i="2"/>
  <c r="J502" i="2"/>
  <c r="J429" i="2"/>
  <c r="J400" i="2"/>
  <c r="J358" i="2"/>
  <c r="J342" i="2"/>
  <c r="J270" i="2"/>
  <c r="BK593" i="2"/>
  <c r="BK452" i="2"/>
  <c r="J324" i="2"/>
  <c r="BK300" i="2"/>
  <c r="J292" i="2"/>
  <c r="BK271" i="2"/>
  <c r="J150" i="2"/>
  <c r="BK566" i="2"/>
  <c r="BK545" i="2"/>
  <c r="J455" i="2"/>
  <c r="J428" i="2"/>
  <c r="BK359" i="2"/>
  <c r="BK346" i="2"/>
  <c r="BK340" i="2"/>
  <c r="BK323" i="2"/>
  <c r="BK276" i="2"/>
  <c r="BK224" i="2"/>
  <c r="BK177" i="3"/>
  <c r="J177" i="3"/>
  <c r="BK131" i="3"/>
  <c r="BK173" i="3"/>
  <c r="J162" i="3"/>
  <c r="J122" i="3"/>
  <c r="J175" i="3"/>
  <c r="BK149" i="3"/>
  <c r="BK155" i="3"/>
  <c r="BK166" i="3"/>
  <c r="J158" i="3"/>
  <c r="BK236" i="4"/>
  <c r="J226" i="4"/>
  <c r="J222" i="4"/>
  <c r="BK187" i="4"/>
  <c r="BK176" i="4"/>
  <c r="J151" i="4"/>
  <c r="BK230" i="4"/>
  <c r="J225" i="4"/>
  <c r="J212" i="4"/>
  <c r="BK188" i="4"/>
  <c r="BK143" i="4"/>
  <c r="J128" i="4"/>
  <c r="J220" i="4"/>
  <c r="BK195" i="4"/>
  <c r="BK142" i="4"/>
  <c r="BK191" i="4"/>
  <c r="J159" i="4"/>
  <c r="J194" i="4"/>
  <c r="BK163" i="4"/>
  <c r="J135" i="4"/>
  <c r="BK156" i="4"/>
  <c r="J140" i="4"/>
  <c r="J216" i="4"/>
  <c r="BK166" i="4"/>
  <c r="BK141" i="4"/>
  <c r="BK169" i="4"/>
  <c r="J199" i="4"/>
  <c r="BK172" i="4"/>
  <c r="J130" i="4"/>
  <c r="BK127" i="5"/>
  <c r="BK502" i="2"/>
  <c r="BK479" i="2"/>
  <c r="J404" i="2"/>
  <c r="J372" i="2"/>
  <c r="BK286" i="2"/>
  <c r="J223" i="2"/>
  <c r="J522" i="2"/>
  <c r="J441" i="2"/>
  <c r="J382" i="2"/>
  <c r="J369" i="2"/>
  <c r="J338" i="2"/>
  <c r="J306" i="2"/>
  <c r="J298" i="2"/>
  <c r="J278" i="2"/>
  <c r="J241" i="2"/>
  <c r="BK481" i="2"/>
  <c r="J447" i="2"/>
  <c r="BK336" i="2"/>
  <c r="BK209" i="2"/>
  <c r="J476" i="2"/>
  <c r="BK260" i="2"/>
  <c r="BK202" i="2"/>
  <c r="BK160" i="2"/>
  <c r="BK531" i="2"/>
  <c r="BK404" i="2"/>
  <c r="BK357" i="2"/>
  <c r="BK321" i="2"/>
  <c r="J286" i="2"/>
  <c r="BK213" i="2"/>
  <c r="BK474" i="2"/>
  <c r="BK397" i="2"/>
  <c r="BK254" i="2"/>
  <c r="BK195" i="2"/>
  <c r="BK154" i="2"/>
  <c r="J500" i="2"/>
  <c r="BK489" i="2"/>
  <c r="BK470" i="2"/>
  <c r="BK426" i="2"/>
  <c r="J328" i="2"/>
  <c r="BK307" i="2"/>
  <c r="BK266" i="2"/>
  <c r="J220" i="2"/>
  <c r="J470" i="2"/>
  <c r="BK398" i="2"/>
  <c r="BK318" i="2"/>
  <c r="J262" i="2"/>
  <c r="J156" i="2"/>
  <c r="BK549" i="2"/>
  <c r="BK492" i="2"/>
  <c r="BK441" i="2"/>
  <c r="J397" i="2"/>
  <c r="J346" i="2"/>
  <c r="J304" i="2"/>
  <c r="BK223" i="2"/>
  <c r="BK592" i="2"/>
  <c r="BK349" i="2"/>
  <c r="BK294" i="2"/>
  <c r="BK284" i="2"/>
  <c r="J265" i="2"/>
  <c r="J234" i="2"/>
  <c r="BK558" i="2"/>
  <c r="BK532" i="2"/>
  <c r="BK456" i="2"/>
  <c r="BK431" i="2"/>
  <c r="J368" i="2"/>
  <c r="BK348" i="2"/>
  <c r="BK334" i="2"/>
  <c r="J317" i="2"/>
  <c r="J279" i="2"/>
  <c r="BK199" i="2"/>
  <c r="J164" i="3"/>
  <c r="J166" i="3"/>
  <c r="J137" i="3"/>
  <c r="BK152" i="3"/>
  <c r="J170" i="3"/>
  <c r="BK164" i="3"/>
  <c r="J182" i="3"/>
  <c r="BK158" i="3"/>
  <c r="BK170" i="3"/>
  <c r="J178" i="3"/>
  <c r="J133" i="3"/>
  <c r="J141" i="3"/>
  <c r="J223" i="4"/>
  <c r="J206" i="4"/>
  <c r="J197" i="4"/>
  <c r="J177" i="4"/>
  <c r="J236" i="4"/>
  <c r="J229" i="4"/>
  <c r="J221" i="4"/>
  <c r="J202" i="4"/>
  <c r="BK186" i="4"/>
  <c r="J142" i="4"/>
  <c r="BK131" i="4"/>
  <c r="J215" i="4"/>
  <c r="BK149" i="4"/>
  <c r="BK237" i="4"/>
  <c r="BK170" i="4"/>
  <c r="BK147" i="4"/>
  <c r="J185" i="4"/>
  <c r="J147" i="4"/>
  <c r="BK175" i="4"/>
  <c r="J160" i="4"/>
  <c r="BK210" i="4"/>
  <c r="J165" i="4"/>
  <c r="BK139" i="4"/>
  <c r="BK202" i="4"/>
  <c r="BK177" i="4"/>
  <c r="BK161" i="4"/>
  <c r="J134" i="4"/>
  <c r="BK130" i="5"/>
  <c r="J530" i="2"/>
  <c r="J465" i="2"/>
  <c r="BK361" i="2"/>
  <c r="J253" i="2"/>
  <c r="BK557" i="2"/>
  <c r="J529" i="2"/>
  <c r="J474" i="2"/>
  <c r="J398" i="2"/>
  <c r="J374" i="2"/>
  <c r="J340" i="2"/>
  <c r="J320" i="2"/>
  <c r="BK305" i="2"/>
  <c r="J295" i="2"/>
  <c r="J244" i="2"/>
  <c r="BK494" i="2"/>
  <c r="J439" i="2"/>
  <c r="J365" i="2"/>
  <c r="J248" i="2"/>
  <c r="J193" i="2"/>
  <c r="J516" i="2"/>
  <c r="BK269" i="2"/>
  <c r="BK247" i="2"/>
  <c r="J190" i="2"/>
  <c r="BK576" i="2"/>
  <c r="BK461" i="2"/>
  <c r="BK381" i="2"/>
  <c r="BK355" i="2"/>
  <c r="J333" i="2"/>
  <c r="BK309" i="2"/>
  <c r="J185" i="2"/>
  <c r="J461" i="2"/>
  <c r="J395" i="2"/>
  <c r="BK279" i="2"/>
  <c r="J194" i="2"/>
  <c r="J551" i="2"/>
  <c r="J491" i="2"/>
  <c r="BK462" i="2"/>
  <c r="BK396" i="2"/>
  <c r="J323" i="2"/>
  <c r="J309" i="2"/>
  <c r="BK273" i="2"/>
  <c r="J566" i="2"/>
  <c r="J406" i="2"/>
  <c r="J321" i="2"/>
  <c r="BK290" i="2"/>
  <c r="BK573" i="2"/>
  <c r="BK497" i="2"/>
  <c r="BK486" i="2"/>
  <c r="BK467" i="2"/>
  <c r="BK374" i="2"/>
  <c r="J343" i="2"/>
  <c r="J307" i="2"/>
  <c r="J237" i="2"/>
  <c r="J593" i="2"/>
  <c r="J563" i="2"/>
  <c r="BK411" i="2"/>
  <c r="BK298" i="2"/>
  <c r="J273" i="2"/>
  <c r="BK243" i="2"/>
  <c r="J569" i="2"/>
  <c r="J531" i="2"/>
  <c r="J445" i="2"/>
  <c r="BK384" i="2"/>
  <c r="J357" i="2"/>
  <c r="BK329" i="2"/>
  <c r="J294" i="2"/>
  <c r="J230" i="2"/>
  <c r="J158" i="2"/>
  <c r="BK178" i="3"/>
  <c r="BK139" i="3"/>
  <c r="BK160" i="3"/>
  <c r="BK135" i="3"/>
  <c r="J173" i="3"/>
  <c r="J149" i="3"/>
  <c r="BK124" i="3"/>
  <c r="BK233" i="4"/>
  <c r="J210" i="4"/>
  <c r="BK181" i="4"/>
  <c r="J133" i="4"/>
  <c r="BK223" i="4"/>
  <c r="BK196" i="4"/>
  <c r="BK189" i="4"/>
  <c r="BK140" i="4"/>
  <c r="J237" i="4"/>
  <c r="J190" i="4"/>
  <c r="BK221" i="4"/>
  <c r="BK165" i="4"/>
  <c r="J127" i="4"/>
  <c r="BK182" i="4"/>
  <c r="BK220" i="4"/>
  <c r="BK173" i="4"/>
  <c r="BK178" i="4"/>
  <c r="BK150" i="4"/>
  <c r="J189" i="4"/>
  <c r="J182" i="4"/>
  <c r="BK167" i="4"/>
  <c r="J127" i="5"/>
  <c r="BK124" i="5"/>
  <c r="J495" i="2"/>
  <c r="BK339" i="2"/>
  <c r="BK560" i="2"/>
  <c r="J409" i="2"/>
  <c r="BK368" i="2"/>
  <c r="J312" i="2"/>
  <c r="J287" i="2"/>
  <c r="BK234" i="2"/>
  <c r="BK399" i="2"/>
  <c r="BK275" i="2"/>
  <c r="BK563" i="2"/>
  <c r="J426" i="2"/>
  <c r="J336" i="2"/>
  <c r="J276" i="2"/>
  <c r="BK476" i="2"/>
  <c r="J370" i="2"/>
  <c r="J221" i="2"/>
  <c r="J547" i="2"/>
  <c r="BK428" i="2"/>
  <c r="J364" i="2"/>
  <c r="J224" i="2"/>
  <c r="BK435" i="2"/>
  <c r="J260" i="2"/>
  <c r="J558" i="2"/>
  <c r="J412" i="2"/>
  <c r="J354" i="2"/>
  <c r="J258" i="2"/>
  <c r="BK249" i="2"/>
  <c r="J225" i="2"/>
  <c r="BK153" i="2"/>
  <c r="J546" i="2"/>
  <c r="BK408" i="2"/>
  <c r="BK301" i="2"/>
  <c r="BK285" i="2"/>
  <c r="BK241" i="2"/>
  <c r="J589" i="2"/>
  <c r="BK544" i="2"/>
  <c r="J458" i="2"/>
  <c r="BK400" i="2"/>
  <c r="BK360" i="2"/>
  <c r="BK324" i="2"/>
  <c r="BK240" i="2"/>
  <c r="BK197" i="2"/>
  <c r="BK141" i="3"/>
  <c r="BK128" i="3"/>
  <c r="BK182" i="3"/>
  <c r="J128" i="3"/>
  <c r="J152" i="3"/>
  <c r="BK175" i="3"/>
  <c r="J147" i="3"/>
  <c r="BK176" i="3"/>
  <c r="J131" i="3"/>
  <c r="J126" i="3"/>
  <c r="BK228" i="4"/>
  <c r="BK199" i="4"/>
  <c r="J175" i="4"/>
  <c r="BK235" i="4"/>
  <c r="BK226" i="4"/>
  <c r="J201" i="4"/>
  <c r="J156" i="4"/>
  <c r="BK133" i="4"/>
  <c r="J184" i="4"/>
  <c r="BK159" i="4"/>
  <c r="BK184" i="4"/>
  <c r="BK137" i="4"/>
  <c r="BK198" i="4"/>
  <c r="J163" i="4"/>
  <c r="J133" i="5"/>
  <c r="BK547" i="2"/>
  <c r="BK468" i="2"/>
  <c r="BK427" i="2"/>
  <c r="BK281" i="2"/>
  <c r="R122" i="5" l="1"/>
  <c r="R121" i="5"/>
  <c r="P149" i="2"/>
  <c r="T208" i="2"/>
  <c r="P264" i="2"/>
  <c r="T277" i="2"/>
  <c r="BK299" i="2"/>
  <c r="J299" i="2" s="1"/>
  <c r="J108" i="2" s="1"/>
  <c r="R362" i="2"/>
  <c r="BK371" i="2"/>
  <c r="J371" i="2"/>
  <c r="J112" i="2" s="1"/>
  <c r="P391" i="2"/>
  <c r="P421" i="2"/>
  <c r="P464" i="2"/>
  <c r="P506" i="2"/>
  <c r="T550" i="2"/>
  <c r="R584" i="2"/>
  <c r="BK121" i="3"/>
  <c r="P174" i="3"/>
  <c r="P120" i="3" s="1"/>
  <c r="AU96" i="1" s="1"/>
  <c r="R169" i="2"/>
  <c r="BK264" i="2"/>
  <c r="BK263" i="2" s="1"/>
  <c r="J263" i="2" s="1"/>
  <c r="J104" i="2" s="1"/>
  <c r="J264" i="2"/>
  <c r="J105" i="2" s="1"/>
  <c r="R277" i="2"/>
  <c r="R299" i="2"/>
  <c r="T362" i="2"/>
  <c r="P371" i="2"/>
  <c r="BK383" i="2"/>
  <c r="J383" i="2"/>
  <c r="J114" i="2"/>
  <c r="T434" i="2"/>
  <c r="BK506" i="2"/>
  <c r="J506" i="2"/>
  <c r="J122" i="2"/>
  <c r="R564" i="2"/>
  <c r="T591" i="2"/>
  <c r="T590" i="2"/>
  <c r="R154" i="3"/>
  <c r="BK169" i="2"/>
  <c r="J169" i="2"/>
  <c r="J100" i="2"/>
  <c r="P251" i="2"/>
  <c r="BK277" i="2"/>
  <c r="J277" i="2"/>
  <c r="J106" i="2"/>
  <c r="T327" i="2"/>
  <c r="T367" i="2"/>
  <c r="T383" i="2"/>
  <c r="P434" i="2"/>
  <c r="T506" i="2"/>
  <c r="P154" i="3"/>
  <c r="P208" i="2"/>
  <c r="R282" i="2"/>
  <c r="T391" i="2"/>
  <c r="T464" i="2"/>
  <c r="BK564" i="2"/>
  <c r="J564" i="2"/>
  <c r="J124" i="2"/>
  <c r="R121" i="3"/>
  <c r="BK149" i="2"/>
  <c r="J149" i="2" s="1"/>
  <c r="J98" i="2" s="1"/>
  <c r="BK251" i="2"/>
  <c r="J251" i="2"/>
  <c r="J102" i="2"/>
  <c r="P282" i="2"/>
  <c r="R391" i="2"/>
  <c r="BK464" i="2"/>
  <c r="J464" i="2"/>
  <c r="J119" i="2"/>
  <c r="BK550" i="2"/>
  <c r="J550" i="2"/>
  <c r="J123" i="2" s="1"/>
  <c r="P121" i="3"/>
  <c r="T132" i="4"/>
  <c r="R149" i="2"/>
  <c r="BK327" i="2"/>
  <c r="J327" i="2"/>
  <c r="J109" i="2"/>
  <c r="R379" i="2"/>
  <c r="R506" i="2"/>
  <c r="T174" i="3"/>
  <c r="R132" i="4"/>
  <c r="BK208" i="2"/>
  <c r="J208" i="2"/>
  <c r="J101" i="2"/>
  <c r="R264" i="2"/>
  <c r="P327" i="2"/>
  <c r="BK367" i="2"/>
  <c r="J367" i="2"/>
  <c r="J111" i="2"/>
  <c r="R371" i="2"/>
  <c r="T379" i="2"/>
  <c r="R434" i="2"/>
  <c r="R469" i="2"/>
  <c r="P490" i="2"/>
  <c r="T564" i="2"/>
  <c r="R591" i="2"/>
  <c r="R590" i="2"/>
  <c r="BK154" i="3"/>
  <c r="J154" i="3"/>
  <c r="J98" i="3"/>
  <c r="BK164" i="4"/>
  <c r="J164" i="4"/>
  <c r="J100" i="4" s="1"/>
  <c r="T169" i="2"/>
  <c r="T264" i="2"/>
  <c r="P299" i="2"/>
  <c r="P362" i="2"/>
  <c r="R367" i="2"/>
  <c r="BK379" i="2"/>
  <c r="J379" i="2"/>
  <c r="J113" i="2"/>
  <c r="P383" i="2"/>
  <c r="BK421" i="2"/>
  <c r="J421" i="2"/>
  <c r="J117" i="2" s="1"/>
  <c r="BK469" i="2"/>
  <c r="J469" i="2" s="1"/>
  <c r="J120" i="2" s="1"/>
  <c r="BK490" i="2"/>
  <c r="J490" i="2"/>
  <c r="J121" i="2"/>
  <c r="R550" i="2"/>
  <c r="T584" i="2"/>
  <c r="R174" i="3"/>
  <c r="T146" i="4"/>
  <c r="R208" i="2"/>
  <c r="T299" i="2"/>
  <c r="P379" i="2"/>
  <c r="R421" i="2"/>
  <c r="R490" i="2"/>
  <c r="P584" i="2"/>
  <c r="T121" i="3"/>
  <c r="P126" i="4"/>
  <c r="P132" i="4"/>
  <c r="R146" i="4"/>
  <c r="T164" i="4"/>
  <c r="R192" i="4"/>
  <c r="R203" i="4"/>
  <c r="T219" i="4"/>
  <c r="P232" i="4"/>
  <c r="BK126" i="4"/>
  <c r="P146" i="4"/>
  <c r="P192" i="4"/>
  <c r="T203" i="4"/>
  <c r="BK232" i="4"/>
  <c r="J232" i="4"/>
  <c r="J105" i="4"/>
  <c r="T149" i="2"/>
  <c r="T251" i="2"/>
  <c r="T148" i="2" s="1"/>
  <c r="BK282" i="2"/>
  <c r="J282" i="2"/>
  <c r="J107" i="2" s="1"/>
  <c r="T282" i="2"/>
  <c r="BK362" i="2"/>
  <c r="J362" i="2"/>
  <c r="J110" i="2"/>
  <c r="BK391" i="2"/>
  <c r="J391" i="2"/>
  <c r="J116" i="2"/>
  <c r="T421" i="2"/>
  <c r="R464" i="2"/>
  <c r="T469" i="2"/>
  <c r="P550" i="2"/>
  <c r="BK584" i="2"/>
  <c r="J584" i="2" s="1"/>
  <c r="J125" i="2" s="1"/>
  <c r="P591" i="2"/>
  <c r="P590" i="2" s="1"/>
  <c r="BK174" i="3"/>
  <c r="J174" i="3"/>
  <c r="J100" i="3"/>
  <c r="R126" i="4"/>
  <c r="T126" i="4"/>
  <c r="BK146" i="4"/>
  <c r="J146" i="4"/>
  <c r="J99" i="4" s="1"/>
  <c r="P164" i="4"/>
  <c r="BK192" i="4"/>
  <c r="J192" i="4"/>
  <c r="J101" i="4"/>
  <c r="T192" i="4"/>
  <c r="P203" i="4"/>
  <c r="BK219" i="4"/>
  <c r="J219" i="4"/>
  <c r="J104" i="4"/>
  <c r="R219" i="4"/>
  <c r="R232" i="4"/>
  <c r="P169" i="2"/>
  <c r="R251" i="2"/>
  <c r="P277" i="2"/>
  <c r="R327" i="2"/>
  <c r="P367" i="2"/>
  <c r="T371" i="2"/>
  <c r="R383" i="2"/>
  <c r="BK434" i="2"/>
  <c r="J434" i="2"/>
  <c r="J118" i="2"/>
  <c r="P469" i="2"/>
  <c r="T490" i="2"/>
  <c r="P564" i="2"/>
  <c r="BK591" i="2"/>
  <c r="J591" i="2"/>
  <c r="J127" i="2"/>
  <c r="T154" i="3"/>
  <c r="BK132" i="4"/>
  <c r="J132" i="4"/>
  <c r="J98" i="4"/>
  <c r="R164" i="4"/>
  <c r="BK203" i="4"/>
  <c r="J203" i="4" s="1"/>
  <c r="J102" i="4" s="1"/>
  <c r="P219" i="4"/>
  <c r="T232" i="4"/>
  <c r="BK261" i="2"/>
  <c r="J261" i="2"/>
  <c r="J103" i="2" s="1"/>
  <c r="BK166" i="2"/>
  <c r="J166" i="2"/>
  <c r="J99" i="2"/>
  <c r="BK389" i="2"/>
  <c r="J389" i="2"/>
  <c r="J115" i="2" s="1"/>
  <c r="BK172" i="3"/>
  <c r="J172" i="3" s="1"/>
  <c r="J99" i="3" s="1"/>
  <c r="BK217" i="4"/>
  <c r="J217" i="4"/>
  <c r="J103" i="4" s="1"/>
  <c r="BK123" i="5"/>
  <c r="J123" i="5"/>
  <c r="J98" i="5"/>
  <c r="BK126" i="5"/>
  <c r="J126" i="5"/>
  <c r="J99" i="5" s="1"/>
  <c r="BK129" i="5"/>
  <c r="J129" i="5" s="1"/>
  <c r="J100" i="5" s="1"/>
  <c r="BK132" i="5"/>
  <c r="J132" i="5"/>
  <c r="J101" i="5"/>
  <c r="F92" i="5"/>
  <c r="J126" i="4"/>
  <c r="J97" i="4"/>
  <c r="BE133" i="5"/>
  <c r="E85" i="5"/>
  <c r="J115" i="5"/>
  <c r="BE130" i="5"/>
  <c r="BE127" i="5"/>
  <c r="BE124" i="5"/>
  <c r="F92" i="4"/>
  <c r="J121" i="4"/>
  <c r="BE127" i="4"/>
  <c r="BE128" i="4"/>
  <c r="BE135" i="4"/>
  <c r="BE141" i="4"/>
  <c r="BE157" i="4"/>
  <c r="BE165" i="4"/>
  <c r="BE166" i="4"/>
  <c r="BE176" i="4"/>
  <c r="BE186" i="4"/>
  <c r="BE187" i="4"/>
  <c r="BE189" i="4"/>
  <c r="BE149" i="4"/>
  <c r="BE177" i="4"/>
  <c r="BE182" i="4"/>
  <c r="BE195" i="4"/>
  <c r="BE204" i="4"/>
  <c r="J89" i="4"/>
  <c r="E115" i="4"/>
  <c r="BE136" i="4"/>
  <c r="BE138" i="4"/>
  <c r="BE151" i="4"/>
  <c r="BE152" i="4"/>
  <c r="BE167" i="4"/>
  <c r="BE208" i="4"/>
  <c r="BE214" i="4"/>
  <c r="J121" i="3"/>
  <c r="J97" i="3" s="1"/>
  <c r="J92" i="4"/>
  <c r="BE143" i="4"/>
  <c r="BE171" i="4"/>
  <c r="BE175" i="4"/>
  <c r="BE181" i="4"/>
  <c r="BE194" i="4"/>
  <c r="BE201" i="4"/>
  <c r="BE202" i="4"/>
  <c r="BE206" i="4"/>
  <c r="BE221" i="4"/>
  <c r="BE144" i="4"/>
  <c r="BE161" i="4"/>
  <c r="BE162" i="4"/>
  <c r="BE163" i="4"/>
  <c r="BE180" i="4"/>
  <c r="BE159" i="4"/>
  <c r="BE168" i="4"/>
  <c r="BE178" i="4"/>
  <c r="BE190" i="4"/>
  <c r="BE216" i="4"/>
  <c r="BE142" i="4"/>
  <c r="BE150" i="4"/>
  <c r="BE156" i="4"/>
  <c r="BE172" i="4"/>
  <c r="BE173" i="4"/>
  <c r="BE184" i="4"/>
  <c r="BE129" i="4"/>
  <c r="BE131" i="4"/>
  <c r="BE134" i="4"/>
  <c r="BE140" i="4"/>
  <c r="BE148" i="4"/>
  <c r="BE179" i="4"/>
  <c r="BE188" i="4"/>
  <c r="BE193" i="4"/>
  <c r="BE197" i="4"/>
  <c r="BE199" i="4"/>
  <c r="BE233" i="4"/>
  <c r="BE234" i="4"/>
  <c r="BE235" i="4"/>
  <c r="BE198" i="4"/>
  <c r="BE133" i="4"/>
  <c r="BE137" i="4"/>
  <c r="BE139" i="4"/>
  <c r="BE145" i="4"/>
  <c r="BE183" i="4"/>
  <c r="BE191" i="4"/>
  <c r="BE200" i="4"/>
  <c r="BE210" i="4"/>
  <c r="BE212" i="4"/>
  <c r="BE215" i="4"/>
  <c r="BE225" i="4"/>
  <c r="BE229" i="4"/>
  <c r="BE230" i="4"/>
  <c r="BE231" i="4"/>
  <c r="BE236" i="4"/>
  <c r="BE237" i="4"/>
  <c r="BE130" i="4"/>
  <c r="BE147" i="4"/>
  <c r="BE153" i="4"/>
  <c r="BE154" i="4"/>
  <c r="BE155" i="4"/>
  <c r="BE158" i="4"/>
  <c r="BE160" i="4"/>
  <c r="BE169" i="4"/>
  <c r="BE170" i="4"/>
  <c r="BE174" i="4"/>
  <c r="BE185" i="4"/>
  <c r="BE196" i="4"/>
  <c r="BE218" i="4"/>
  <c r="BE220" i="4"/>
  <c r="BE222" i="4"/>
  <c r="BE223" i="4"/>
  <c r="BE224" i="4"/>
  <c r="BE226" i="4"/>
  <c r="BE227" i="4"/>
  <c r="BE228" i="4"/>
  <c r="J114" i="3"/>
  <c r="BE124" i="3"/>
  <c r="BE128" i="3"/>
  <c r="BE131" i="3"/>
  <c r="BE133" i="3"/>
  <c r="BE147" i="3"/>
  <c r="BE150" i="3"/>
  <c r="J116" i="3"/>
  <c r="BE173" i="3"/>
  <c r="BE181" i="3"/>
  <c r="BK148" i="2"/>
  <c r="J148" i="2" s="1"/>
  <c r="J97" i="2" s="1"/>
  <c r="BE122" i="3"/>
  <c r="BE166" i="3"/>
  <c r="BE168" i="3"/>
  <c r="BE176" i="3"/>
  <c r="BE177" i="3"/>
  <c r="J92" i="3"/>
  <c r="BE137" i="3"/>
  <c r="BE157" i="3"/>
  <c r="BE183" i="3"/>
  <c r="BE178" i="3"/>
  <c r="BE141" i="3"/>
  <c r="BE170" i="3"/>
  <c r="BE139" i="3"/>
  <c r="BE143" i="3"/>
  <c r="BE149" i="3"/>
  <c r="BE155" i="3"/>
  <c r="BE175" i="3"/>
  <c r="E85" i="3"/>
  <c r="F92" i="3"/>
  <c r="BE158" i="3"/>
  <c r="BE130" i="3"/>
  <c r="BE145" i="3"/>
  <c r="BE164" i="3"/>
  <c r="BE126" i="3"/>
  <c r="BE162" i="3"/>
  <c r="BE182" i="3"/>
  <c r="BE135" i="3"/>
  <c r="BE152" i="3"/>
  <c r="BE160" i="3"/>
  <c r="BE180" i="3"/>
  <c r="E85" i="2"/>
  <c r="BE160" i="2"/>
  <c r="BE183" i="2"/>
  <c r="BE200" i="2"/>
  <c r="BE238" i="2"/>
  <c r="BE246" i="2"/>
  <c r="BE249" i="2"/>
  <c r="BE273" i="2"/>
  <c r="BE283" i="2"/>
  <c r="BE287" i="2"/>
  <c r="BE288" i="2"/>
  <c r="BE290" i="2"/>
  <c r="BE297" i="2"/>
  <c r="BE314" i="2"/>
  <c r="BE320" i="2"/>
  <c r="BE321" i="2"/>
  <c r="BE322" i="2"/>
  <c r="BE323" i="2"/>
  <c r="BE330" i="2"/>
  <c r="BE331" i="2"/>
  <c r="BE335" i="2"/>
  <c r="BE345" i="2"/>
  <c r="BE349" i="2"/>
  <c r="BE352" i="2"/>
  <c r="BE353" i="2"/>
  <c r="BE363" i="2"/>
  <c r="BE373" i="2"/>
  <c r="BE378" i="2"/>
  <c r="BE387" i="2"/>
  <c r="BE394" i="2"/>
  <c r="BE404" i="2"/>
  <c r="BE408" i="2"/>
  <c r="BE411" i="2"/>
  <c r="BE420" i="2"/>
  <c r="BE437" i="2"/>
  <c r="BE465" i="2"/>
  <c r="BE543" i="2"/>
  <c r="BE568" i="2"/>
  <c r="BE583" i="2"/>
  <c r="BE593" i="2"/>
  <c r="BE575" i="2"/>
  <c r="BE209" i="2"/>
  <c r="BE213" i="2"/>
  <c r="BE227" i="2"/>
  <c r="BE252" i="2"/>
  <c r="BE275" i="2"/>
  <c r="BE281" i="2"/>
  <c r="BE289" i="2"/>
  <c r="BE291" i="2"/>
  <c r="BE292" i="2"/>
  <c r="BE293" i="2"/>
  <c r="BE294" i="2"/>
  <c r="BE295" i="2"/>
  <c r="BE333" i="2"/>
  <c r="BE339" i="2"/>
  <c r="BE344" i="2"/>
  <c r="BE369" i="2"/>
  <c r="BE385" i="2"/>
  <c r="BE571" i="2"/>
  <c r="BE573" i="2"/>
  <c r="BE190" i="2"/>
  <c r="BE195" i="2"/>
  <c r="BE197" i="2"/>
  <c r="BE202" i="2"/>
  <c r="BE221" i="2"/>
  <c r="BE232" i="2"/>
  <c r="BE278" i="2"/>
  <c r="BE279" i="2"/>
  <c r="BE305" i="2"/>
  <c r="BE310" i="2"/>
  <c r="BE311" i="2"/>
  <c r="BE316" i="2"/>
  <c r="BE324" i="2"/>
  <c r="BE361" i="2"/>
  <c r="BE372" i="2"/>
  <c r="BE388" i="2"/>
  <c r="BE390" i="2"/>
  <c r="BE395" i="2"/>
  <c r="BE428" i="2"/>
  <c r="BE451" i="2"/>
  <c r="BE468" i="2"/>
  <c r="BE470" i="2"/>
  <c r="BE487" i="2"/>
  <c r="BE528" i="2"/>
  <c r="BE553" i="2"/>
  <c r="BE555" i="2"/>
  <c r="BE565" i="2"/>
  <c r="BE585" i="2"/>
  <c r="BE589" i="2"/>
  <c r="BE592" i="2"/>
  <c r="BE152" i="2"/>
  <c r="BE215" i="2"/>
  <c r="BE220" i="2"/>
  <c r="BE223" i="2"/>
  <c r="BE248" i="2"/>
  <c r="BE286" i="2"/>
  <c r="BE303" i="2"/>
  <c r="BE312" i="2"/>
  <c r="BE332" i="2"/>
  <c r="BE338" i="2"/>
  <c r="BE359" i="2"/>
  <c r="BE392" i="2"/>
  <c r="BE396" i="2"/>
  <c r="BE397" i="2"/>
  <c r="BE401" i="2"/>
  <c r="BE412" i="2"/>
  <c r="BE472" i="2"/>
  <c r="BE473" i="2"/>
  <c r="BE515" i="2"/>
  <c r="BE535" i="2"/>
  <c r="BE557" i="2"/>
  <c r="BE562" i="2"/>
  <c r="BE578" i="2"/>
  <c r="BE588" i="2"/>
  <c r="BE237" i="2"/>
  <c r="BE243" i="2"/>
  <c r="BE253" i="2"/>
  <c r="BE262" i="2"/>
  <c r="BE276" i="2"/>
  <c r="BE306" i="2"/>
  <c r="BE326" i="2"/>
  <c r="BE354" i="2"/>
  <c r="BE370" i="2"/>
  <c r="BE410" i="2"/>
  <c r="BE422" i="2"/>
  <c r="BE439" i="2"/>
  <c r="BE441" i="2"/>
  <c r="BE452" i="2"/>
  <c r="BE479" i="2"/>
  <c r="BE481" i="2"/>
  <c r="BE494" i="2"/>
  <c r="BE496" i="2"/>
  <c r="BE502" i="2"/>
  <c r="BE507" i="2"/>
  <c r="BE522" i="2"/>
  <c r="BE529" i="2"/>
  <c r="BE530" i="2"/>
  <c r="BE531" i="2"/>
  <c r="BE532" i="2"/>
  <c r="BE224" i="2"/>
  <c r="BE234" i="2"/>
  <c r="BE256" i="2"/>
  <c r="BE265" i="2"/>
  <c r="BE269" i="2"/>
  <c r="BE270" i="2"/>
  <c r="BE284" i="2"/>
  <c r="BE301" i="2"/>
  <c r="BE307" i="2"/>
  <c r="BE328" i="2"/>
  <c r="BE343" i="2"/>
  <c r="BE358" i="2"/>
  <c r="BE375" i="2"/>
  <c r="BE403" i="2"/>
  <c r="BE406" i="2"/>
  <c r="BE426" i="2"/>
  <c r="BE484" i="2"/>
  <c r="BE549" i="2"/>
  <c r="BE554" i="2"/>
  <c r="BE167" i="2"/>
  <c r="BE211" i="2"/>
  <c r="BE236" i="2"/>
  <c r="BE325" i="2"/>
  <c r="BE340" i="2"/>
  <c r="BE356" i="2"/>
  <c r="BE377" i="2"/>
  <c r="BE384" i="2"/>
  <c r="BE399" i="2"/>
  <c r="BE447" i="2"/>
  <c r="BE455" i="2"/>
  <c r="BE544" i="2"/>
  <c r="BE566" i="2"/>
  <c r="F144" i="2"/>
  <c r="BE150" i="2"/>
  <c r="BE153" i="2"/>
  <c r="BE158" i="2"/>
  <c r="BE185" i="2"/>
  <c r="BE191" i="2"/>
  <c r="BE193" i="2"/>
  <c r="BE194" i="2"/>
  <c r="BE222" i="2"/>
  <c r="BE239" i="2"/>
  <c r="BE244" i="2"/>
  <c r="BE271" i="2"/>
  <c r="BE318" i="2"/>
  <c r="BE346" i="2"/>
  <c r="BE355" i="2"/>
  <c r="BE357" i="2"/>
  <c r="BE380" i="2"/>
  <c r="BE398" i="2"/>
  <c r="BE433" i="2"/>
  <c r="BE443" i="2"/>
  <c r="BE467" i="2"/>
  <c r="BE505" i="2"/>
  <c r="BE548" i="2"/>
  <c r="BE551" i="2"/>
  <c r="BE560" i="2"/>
  <c r="BE576" i="2"/>
  <c r="J89" i="2"/>
  <c r="BE156" i="2"/>
  <c r="BE170" i="2"/>
  <c r="BE175" i="2"/>
  <c r="BE204" i="2"/>
  <c r="BE214" i="2"/>
  <c r="BE217" i="2"/>
  <c r="BE218" i="2"/>
  <c r="BE241" i="2"/>
  <c r="BE254" i="2"/>
  <c r="BE304" i="2"/>
  <c r="BE329" i="2"/>
  <c r="BE386" i="2"/>
  <c r="BE409" i="2"/>
  <c r="BE419" i="2"/>
  <c r="BE429" i="2"/>
  <c r="BE431" i="2"/>
  <c r="BE435" i="2"/>
  <c r="BE445" i="2"/>
  <c r="BE449" i="2"/>
  <c r="BE461" i="2"/>
  <c r="BE462" i="2"/>
  <c r="BE486" i="2"/>
  <c r="BE488" i="2"/>
  <c r="BE492" i="2"/>
  <c r="BE154" i="2"/>
  <c r="BE199" i="2"/>
  <c r="BE229" i="2"/>
  <c r="BE230" i="2"/>
  <c r="BE240" i="2"/>
  <c r="BE247" i="2"/>
  <c r="BE285" i="2"/>
  <c r="BE296" i="2"/>
  <c r="BE298" i="2"/>
  <c r="BE300" i="2"/>
  <c r="BE302" i="2"/>
  <c r="BE309" i="2"/>
  <c r="BE315" i="2"/>
  <c r="BE337" i="2"/>
  <c r="BE341" i="2"/>
  <c r="BE342" i="2"/>
  <c r="BE348" i="2"/>
  <c r="BE350" i="2"/>
  <c r="BE351" i="2"/>
  <c r="BE360" i="2"/>
  <c r="BE364" i="2"/>
  <c r="BE365" i="2"/>
  <c r="BE366" i="2"/>
  <c r="BE374" i="2"/>
  <c r="BE381" i="2"/>
  <c r="BE400" i="2"/>
  <c r="BE458" i="2"/>
  <c r="BE516" i="2"/>
  <c r="BE536" i="2"/>
  <c r="BE545" i="2"/>
  <c r="BE546" i="2"/>
  <c r="BE547" i="2"/>
  <c r="BE556" i="2"/>
  <c r="BE558" i="2"/>
  <c r="BE559" i="2"/>
  <c r="BE563" i="2"/>
  <c r="BE569" i="2"/>
  <c r="BE181" i="2"/>
  <c r="BE225" i="2"/>
  <c r="BE258" i="2"/>
  <c r="BE260" i="2"/>
  <c r="BE266" i="2"/>
  <c r="BE313" i="2"/>
  <c r="BE317" i="2"/>
  <c r="BE334" i="2"/>
  <c r="BE336" i="2"/>
  <c r="BE368" i="2"/>
  <c r="BE376" i="2"/>
  <c r="BE382" i="2"/>
  <c r="BE427" i="2"/>
  <c r="BE456" i="2"/>
  <c r="BE457" i="2"/>
  <c r="BE463" i="2"/>
  <c r="BE474" i="2"/>
  <c r="BE476" i="2"/>
  <c r="BE489" i="2"/>
  <c r="BE491" i="2"/>
  <c r="BE495" i="2"/>
  <c r="BE497" i="2"/>
  <c r="BE500" i="2"/>
  <c r="F37" i="2"/>
  <c r="BD95" i="1" s="1"/>
  <c r="F36" i="4"/>
  <c r="BC97" i="1" s="1"/>
  <c r="F37" i="3"/>
  <c r="BD96" i="1"/>
  <c r="F34" i="4"/>
  <c r="BA97" i="1" s="1"/>
  <c r="F36" i="3"/>
  <c r="BC96" i="1" s="1"/>
  <c r="F37" i="4"/>
  <c r="BD97" i="1"/>
  <c r="J34" i="3"/>
  <c r="AW96" i="1" s="1"/>
  <c r="F36" i="5"/>
  <c r="BC98" i="1"/>
  <c r="F35" i="3"/>
  <c r="BB96" i="1"/>
  <c r="F34" i="5"/>
  <c r="BA98" i="1" s="1"/>
  <c r="F37" i="5"/>
  <c r="BD98" i="1" s="1"/>
  <c r="F35" i="5"/>
  <c r="BB98" i="1"/>
  <c r="J34" i="5"/>
  <c r="AW98" i="1"/>
  <c r="F35" i="4"/>
  <c r="BB97" i="1"/>
  <c r="J34" i="2"/>
  <c r="AW95" i="1"/>
  <c r="F34" i="2"/>
  <c r="BA95" i="1" s="1"/>
  <c r="F36" i="2"/>
  <c r="BC95" i="1" s="1"/>
  <c r="F35" i="2"/>
  <c r="BB95" i="1" s="1"/>
  <c r="F34" i="3"/>
  <c r="BA96" i="1" s="1"/>
  <c r="J34" i="4"/>
  <c r="AW97" i="1" s="1"/>
  <c r="R120" i="3" l="1"/>
  <c r="BK125" i="4"/>
  <c r="J125" i="4" s="1"/>
  <c r="J96" i="4" s="1"/>
  <c r="R263" i="2"/>
  <c r="R147" i="2" s="1"/>
  <c r="BK120" i="3"/>
  <c r="J120" i="3"/>
  <c r="J96" i="3"/>
  <c r="R125" i="4"/>
  <c r="T263" i="2"/>
  <c r="T147" i="2" s="1"/>
  <c r="P125" i="4"/>
  <c r="AU97" i="1" s="1"/>
  <c r="T120" i="3"/>
  <c r="R148" i="2"/>
  <c r="P263" i="2"/>
  <c r="T125" i="4"/>
  <c r="P148" i="2"/>
  <c r="P147" i="2"/>
  <c r="AU95" i="1"/>
  <c r="BK590" i="2"/>
  <c r="BK147" i="2" s="1"/>
  <c r="J147" i="2" s="1"/>
  <c r="J96" i="2" s="1"/>
  <c r="J590" i="2"/>
  <c r="J126" i="2"/>
  <c r="BK122" i="5"/>
  <c r="J122" i="5"/>
  <c r="J97" i="5" s="1"/>
  <c r="J33" i="4"/>
  <c r="AV97" i="1" s="1"/>
  <c r="AT97" i="1" s="1"/>
  <c r="J33" i="2"/>
  <c r="AV95" i="1" s="1"/>
  <c r="AT95" i="1" s="1"/>
  <c r="J33" i="3"/>
  <c r="AV96" i="1"/>
  <c r="AT96" i="1" s="1"/>
  <c r="F33" i="2"/>
  <c r="AZ95" i="1" s="1"/>
  <c r="F33" i="3"/>
  <c r="AZ96" i="1" s="1"/>
  <c r="BC94" i="1"/>
  <c r="AY94" i="1" s="1"/>
  <c r="F33" i="5"/>
  <c r="AZ98" i="1" s="1"/>
  <c r="BA94" i="1"/>
  <c r="W30" i="1" s="1"/>
  <c r="BD94" i="1"/>
  <c r="W33" i="1" s="1"/>
  <c r="F33" i="4"/>
  <c r="AZ97" i="1" s="1"/>
  <c r="J33" i="5"/>
  <c r="AV98" i="1"/>
  <c r="AT98" i="1"/>
  <c r="BB94" i="1"/>
  <c r="W31" i="1"/>
  <c r="BK121" i="5" l="1"/>
  <c r="J121" i="5"/>
  <c r="J96" i="5"/>
  <c r="AU94" i="1"/>
  <c r="AW94" i="1"/>
  <c r="AK30" i="1" s="1"/>
  <c r="J30" i="3"/>
  <c r="AG96" i="1" s="1"/>
  <c r="J30" i="4"/>
  <c r="AG97" i="1" s="1"/>
  <c r="W32" i="1"/>
  <c r="AZ94" i="1"/>
  <c r="W29" i="1" s="1"/>
  <c r="J30" i="2"/>
  <c r="AG95" i="1"/>
  <c r="AX94" i="1"/>
  <c r="J39" i="4" l="1"/>
  <c r="J39" i="3"/>
  <c r="J39" i="2"/>
  <c r="AN95" i="1"/>
  <c r="AN97" i="1"/>
  <c r="AN96" i="1"/>
  <c r="J30" i="5"/>
  <c r="AG98" i="1" s="1"/>
  <c r="AG94" i="1" s="1"/>
  <c r="AK26" i="1" s="1"/>
  <c r="AV94" i="1"/>
  <c r="AK29" i="1" s="1"/>
  <c r="AK35" i="1" l="1"/>
  <c r="J39" i="5"/>
  <c r="AN98" i="1"/>
  <c r="AT94" i="1"/>
  <c r="AN94" i="1" l="1"/>
</calcChain>
</file>

<file path=xl/sharedStrings.xml><?xml version="1.0" encoding="utf-8"?>
<sst xmlns="http://schemas.openxmlformats.org/spreadsheetml/2006/main" count="8436" uniqueCount="1781">
  <si>
    <t>Export Komplet</t>
  </si>
  <si>
    <t/>
  </si>
  <si>
    <t>2.0</t>
  </si>
  <si>
    <t>ZAMOK</t>
  </si>
  <si>
    <t>False</t>
  </si>
  <si>
    <t>{f9c5053c-fe7a-4afa-b8e3-1bc0dcc1214b}</t>
  </si>
  <si>
    <t>0,01</t>
  </si>
  <si>
    <t>21</t>
  </si>
  <si>
    <t>12</t>
  </si>
  <si>
    <t>REKAPITULACE ZAKÁZKY</t>
  </si>
  <si>
    <t>v ---  níže se nacházejí doplnkové a pomocné údaje k sestavám  --- v</t>
  </si>
  <si>
    <t>Návod na vyplnění</t>
  </si>
  <si>
    <t>0,001</t>
  </si>
  <si>
    <t>Kód:</t>
  </si>
  <si>
    <t>Pha_Vrsovice</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</si>
  <si>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</si>
  <si>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</si>
  <si>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KSO:</t>
  </si>
  <si>
    <t>CC-CZ:</t>
  </si>
  <si>
    <t>Místo:</t>
  </si>
  <si>
    <t>žst. Praha Vršovice</t>
  </si>
  <si>
    <t>Datum:</t>
  </si>
  <si>
    <t>5. 4. 2024</t>
  </si>
  <si>
    <t>Zadavatel:</t>
  </si>
  <si>
    <t>IČ:</t>
  </si>
  <si>
    <t>70994234</t>
  </si>
  <si>
    <t>Správa železnic, státní organizace</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</si>
  <si>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</si>
  <si>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</si>
  <si>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</si>
  <si>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</si>
  <si>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</si>
  <si>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</si>
  <si>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</si>
  <si>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</si>
  <si>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</si>
  <si>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</si>
  <si>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</si>
  <si>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</si>
  <si>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</si>
  <si>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</si>
  <si>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</si>
  <si>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</si>
  <si>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</si>
  <si>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</si>
  <si>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</si>
  <si>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</si>
  <si>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</si>
  <si>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</si>
  <si>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</si>
  <si>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</si>
  <si>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</si>
  <si>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</si>
  <si>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</si>
  <si>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</si>
  <si>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</si>
  <si>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</si>
  <si>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</si>
  <si>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</si>
  <si>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</si>
  <si>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</si>
  <si>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</si>
  <si>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</si>
  <si>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</si>
  <si>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</si>
  <si>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</si>
  <si>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</si>
  <si>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</si>
  <si>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</si>
  <si>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</si>
  <si>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</si>
  <si>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</si>
  <si>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</si>
  <si>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</si>
  <si>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</si>
  <si>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</si>
  <si>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</si>
  <si>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</si>
  <si>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</si>
  <si>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</si>
  <si>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</si>
  <si>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001</t>
  </si>
  <si>
    <t>Stavební část</t>
  </si>
  <si>
    <t>STA</t>
  </si>
  <si>
    <t>1</t>
  </si>
  <si>
    <t>{35e1cfb5-5897-4c83-9d58-4928772286bb}</t>
  </si>
  <si>
    <t>2</t>
  </si>
  <si>
    <t>002</t>
  </si>
  <si>
    <t>Vzduchotechnika</t>
  </si>
  <si>
    <t>{539dc362-8f82-49a9-a71d-feea45ad4372}</t>
  </si>
  <si>
    <t>003</t>
  </si>
  <si>
    <t>Elektroinstalace silnoproud + slaboproud</t>
  </si>
  <si>
    <t>{b9c9781b-a1f0-48b2-901d-e9bb4891c456}</t>
  </si>
  <si>
    <t>004</t>
  </si>
  <si>
    <t>Vedlejší rozpočtové náklady</t>
  </si>
  <si>
    <t>{729bf513-3129-43bb-a6ae-35877d06c0f7}</t>
  </si>
  <si>
    <t>KRYCÍ LIST SOUPISU PRACÍ</t>
  </si>
  <si>
    <t>Objekt:</t>
  </si>
  <si>
    <t>001 - Stavební část</t>
  </si>
  <si>
    <t>REKAPITULACE ČLENĚNÍ SOUPISU PRACÍ</t>
  </si>
  <si>
    <t>Kód dílu - Popis</t>
  </si>
  <si>
    <t>Cena celkem [CZK]</t>
  </si>
  <si>
    <t>Náklady ze soupisu prací</t>
  </si>
  <si>
    <t>-1</t>
  </si>
  <si>
    <t>HSV - Práce a dodávky HSV</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</si>
  <si>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</si>
  <si>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</si>
  <si>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</si>
  <si>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</si>
  <si>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</si>
  <si>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</si>
  <si>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</si>
  <si>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</si>
  <si>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</si>
  <si>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</si>
  <si>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</si>
  <si>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</si>
  <si>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</si>
  <si>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727 - Zdravotechnika - požární ochrana</t>
  </si>
  <si>
    <t xml:space="preserve">    733 - Ústřední vytápění - rozvodné potrubí</t>
  </si>
  <si>
    <t xml:space="preserve">    734 - Ústřední vytápění - armatury</t>
  </si>
  <si>
    <t xml:space="preserve">    735 - Ústřední vytápění - otopná tělesa</t>
  </si>
  <si>
    <t xml:space="preserve">    735.1 -  Ostatní náklady, najetí, komplexní vyzkoušení, seřízení a zaregulování otopné soustavy</t>
  </si>
  <si>
    <t xml:space="preserve">    762 - Konstrukce tesařské</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</si>
  <si>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</si>
  <si>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</si>
  <si>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</si>
  <si>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</si>
  <si>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</si>
  <si>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</si>
  <si>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</si>
  <si>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t>
  </si>
  <si>
    <t xml:space="preserve">    786 - Dokončovací práce - čalounické úpravy</t>
  </si>
  <si>
    <t>M - Práce a dodávky M</t>
  </si>
  <si>
    <t xml:space="preserve">    21-M - Elektromontáže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</si>
  <si>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</si>
  <si>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</si>
  <si>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</si>
  <si>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</si>
  <si>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</si>
  <si>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</si>
  <si>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</si>
  <si>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</si>
  <si>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</si>
  <si>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</si>
  <si>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</si>
  <si>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</si>
  <si>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</si>
  <si>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</si>
  <si>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</si>
  <si>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</si>
  <si>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</si>
  <si>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</si>
  <si>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</si>
  <si>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310232055</t>
  </si>
  <si>
    <t>Zazdívka otvorů ve zdivu nadzákladovém pl přes 1 do 4 m2 cihlami děrovanými broušenými na tenkovrstvou maltu tl zdiva 300 mm</t>
  </si>
  <si>
    <t>m2</t>
  </si>
  <si>
    <t>CS ÚRS 2024 01</t>
  </si>
  <si>
    <t>4</t>
  </si>
  <si>
    <t>-1916291082</t>
  </si>
  <si>
    <t>VV</t>
  </si>
  <si>
    <t>10"ostatní nahodilé dozdívky"</t>
  </si>
  <si>
    <t>317168052</t>
  </si>
  <si>
    <t>Překlad keramický vysoký v 238 mm dl 1250 mm</t>
  </si>
  <si>
    <t>kus</t>
  </si>
  <si>
    <t>-166722724</t>
  </si>
  <si>
    <t>317944323</t>
  </si>
  <si>
    <t>Válcované nosníky č.14 až 22 dodatečně osazované do připravených otvorů</t>
  </si>
  <si>
    <t>t</t>
  </si>
  <si>
    <t>907432403</t>
  </si>
  <si>
    <t>342244201</t>
  </si>
  <si>
    <t>Příčka z cihel broušených na tenkovrstvou maltu tloušťky 80 mm</t>
  </si>
  <si>
    <t>1197933811</t>
  </si>
  <si>
    <t>(2*2,695+1,1+1,2+2*1,18)*4</t>
  </si>
  <si>
    <t>5</t>
  </si>
  <si>
    <t>342244221</t>
  </si>
  <si>
    <t>Příčka z cihel broušených na tenkovrstvou maltu tloušťky 140 mm</t>
  </si>
  <si>
    <t>104907630</t>
  </si>
  <si>
    <t>(8,54+2,19+2,6+2,33+1,8)*4</t>
  </si>
  <si>
    <t>6</t>
  </si>
  <si>
    <t>342291121</t>
  </si>
  <si>
    <t>Ukotvení příček k cihelným konstrukcím plochými kotvami</t>
  </si>
  <si>
    <t>m</t>
  </si>
  <si>
    <t>1604499686</t>
  </si>
  <si>
    <t>14*4</t>
  </si>
  <si>
    <t>7</t>
  </si>
  <si>
    <t>346272226</t>
  </si>
  <si>
    <t>Přizdívka z pórobetonových tvárnic tl 75 mm</t>
  </si>
  <si>
    <t>-970466497</t>
  </si>
  <si>
    <t>0,9*1,5"geberit"</t>
  </si>
  <si>
    <t>0,9*1,5"výlevka""</t>
  </si>
  <si>
    <t>4*0,15"sprcha vanička"</t>
  </si>
  <si>
    <t>5"ostatní nahodilé přizdívky"</t>
  </si>
  <si>
    <t>Součet</t>
  </si>
  <si>
    <t>Komunikace pozemní</t>
  </si>
  <si>
    <t>8</t>
  </si>
  <si>
    <t>596841221R</t>
  </si>
  <si>
    <t>Doplnění zadláždění maloformátovou mozaikovou dlažbou z kamenných kostek - dle stávající</t>
  </si>
  <si>
    <t>-1864251076</t>
  </si>
  <si>
    <t>2*2*0,505</t>
  </si>
  <si>
    <t>Úpravy povrchů, podlahy a osazování výplní</t>
  </si>
  <si>
    <t>9</t>
  </si>
  <si>
    <t>629991011</t>
  </si>
  <si>
    <t>Zakrytí výplní otvorů a svislých ploch fólií přilepenou lepící páskou</t>
  </si>
  <si>
    <t>-1118039051</t>
  </si>
  <si>
    <t>5*1,2*2,9*2"stávající okna"</t>
  </si>
  <si>
    <t>2,12*2,6"stávající vnější dveře"</t>
  </si>
  <si>
    <t>30"zařízení, ost. kce"</t>
  </si>
  <si>
    <t>10</t>
  </si>
  <si>
    <t>612131121</t>
  </si>
  <si>
    <t>Penetrační disperzní nátěr vnitřních stěn nanášený ručně</t>
  </si>
  <si>
    <t>-1693987287</t>
  </si>
  <si>
    <t>40,2*2"nové příčky 80mm"</t>
  </si>
  <si>
    <t>69,84*2"nové příčky 140mm"</t>
  </si>
  <si>
    <t>8,3"přizdívky 75mm"</t>
  </si>
  <si>
    <t>(2*8,54+2*7,9+2*0,505+2*0,43+2*2,74+2*1,18+2*7,9+2*6,74+1,5)*4-2*2*2,5-2*1,5*2,5+4*0,55*2,5+2*0,55+1,5*0,55+2*0,82*2,1+0,7*0,82"stávající pon. stěny"</t>
  </si>
  <si>
    <t>11</t>
  </si>
  <si>
    <t>612135101</t>
  </si>
  <si>
    <t>Hrubá výplň rýh ve stěnách maltou jakékoli šířky rýhy</t>
  </si>
  <si>
    <t>981100907</t>
  </si>
  <si>
    <t>161,29*0,07+47,6*0,15</t>
  </si>
  <si>
    <t>612325419</t>
  </si>
  <si>
    <t>Oprava vnitřní vápenocementové hladké omítky stěn v rozsahu plochy přes 30 do 50 % s celoplošným přeštukováním</t>
  </si>
  <si>
    <t>686605772</t>
  </si>
  <si>
    <t>13</t>
  </si>
  <si>
    <t>612121101</t>
  </si>
  <si>
    <t>Zatření spár cementovou maltou vnitřních stěn z cihel</t>
  </si>
  <si>
    <t>917417115</t>
  </si>
  <si>
    <t>14</t>
  </si>
  <si>
    <t>612135001</t>
  </si>
  <si>
    <t>Vyrovnání podkladu vnitřních stěn maltou vápenocementovou tl do 10 mm</t>
  </si>
  <si>
    <t>-445450710</t>
  </si>
  <si>
    <t>15</t>
  </si>
  <si>
    <t>612135091</t>
  </si>
  <si>
    <t>Příplatek k vyrovnání vnitřních stěn maltou vápenocementovou za každých dalších 5 mm tl</t>
  </si>
  <si>
    <t>-1528457973</t>
  </si>
  <si>
    <t>228,38*2 'Přepočtené koeficientem množství</t>
  </si>
  <si>
    <t>16</t>
  </si>
  <si>
    <t>612142001</t>
  </si>
  <si>
    <t>Potažení vnitřních stěn sklovláknitým pletivem vtlačeným do tenkovrstvé hmoty</t>
  </si>
  <si>
    <t>885137564</t>
  </si>
  <si>
    <t>17</t>
  </si>
  <si>
    <t>612311131</t>
  </si>
  <si>
    <t>Potažení vnitřních stěn vápenným štukem tloušťky do 3 mm</t>
  </si>
  <si>
    <t>-2011928083</t>
  </si>
  <si>
    <t>18</t>
  </si>
  <si>
    <t>619995001</t>
  </si>
  <si>
    <t xml:space="preserve">Začištění omítek kolem otvorů </t>
  </si>
  <si>
    <t>-1085064832</t>
  </si>
  <si>
    <t>6*7,4+7,2+6,8*2+2*9*5</t>
  </si>
  <si>
    <t>19</t>
  </si>
  <si>
    <t>629995101</t>
  </si>
  <si>
    <t>Očištění vnějších ploch omytím tlakovou vodou</t>
  </si>
  <si>
    <t>1676427841</t>
  </si>
  <si>
    <t>(8,6+16,86+9+3,1)*5,72</t>
  </si>
  <si>
    <t>20</t>
  </si>
  <si>
    <t>622131121</t>
  </si>
  <si>
    <t>Penetrace akrylát-silikon vnějších stěn nanášená ručně</t>
  </si>
  <si>
    <t>-1185720529</t>
  </si>
  <si>
    <t>622325403</t>
  </si>
  <si>
    <t>Oprava vnější vápenné štukové omítky členitosti 3 v rozsahu přes 20 do 30 %</t>
  </si>
  <si>
    <t>-1842919169</t>
  </si>
  <si>
    <t>P</t>
  </si>
  <si>
    <t>Poznámka k položce:_x000D_
Jedná se i o doplnění omítek o supraporty a klenáky dle požadavku NPÚ včetně vzorkování a návrhu řešení</t>
  </si>
  <si>
    <t>22</t>
  </si>
  <si>
    <t>631311135</t>
  </si>
  <si>
    <t>Mazanina tl přes 120 do 240 mm z betonu prostého bez zvýšených nároků na prostředí tř. C 20/25 nabet.schodu</t>
  </si>
  <si>
    <t>m3</t>
  </si>
  <si>
    <t>-1276874326</t>
  </si>
  <si>
    <t>1,15*2,2*0,18</t>
  </si>
  <si>
    <t>23</t>
  </si>
  <si>
    <t>631312141</t>
  </si>
  <si>
    <t>Doplnění rýh v dosavadních mazaninách betonem prostým</t>
  </si>
  <si>
    <t>1895816015</t>
  </si>
  <si>
    <t>10*0,3*0,3"předpokládané vedení kanalizace"</t>
  </si>
  <si>
    <t>1"ostatní nahodilé dobetonávky"</t>
  </si>
  <si>
    <t>Ostatní konstrukce a práce, bourání</t>
  </si>
  <si>
    <t>24</t>
  </si>
  <si>
    <t>941111122</t>
  </si>
  <si>
    <t>Montáž lešení řadového trubkového lehkého s podlahami zatížení do 200 kg/m2 š od 0,9 do 1,2 m v přes 10 do 25 m</t>
  </si>
  <si>
    <t>1675247786</t>
  </si>
  <si>
    <t>(19,26+10,2+3,1)*6+8,6*7</t>
  </si>
  <si>
    <t>25</t>
  </si>
  <si>
    <t>941111222</t>
  </si>
  <si>
    <t>Příplatek k lešení řadovému trubkovému lehkému s podlahami š 1,2 m v 25 m za první a ZKD den použití</t>
  </si>
  <si>
    <t>983433393</t>
  </si>
  <si>
    <t>255,56*60 'Přepočtené koeficientem množství</t>
  </si>
  <si>
    <t>26</t>
  </si>
  <si>
    <t>941111822</t>
  </si>
  <si>
    <t>Demontáž lešení řadového trubkového lehkého s podlahami zatížení do 200 kg/m2 š do 1,2 m v do 25 m</t>
  </si>
  <si>
    <t>-82258521</t>
  </si>
  <si>
    <t>27</t>
  </si>
  <si>
    <t>944511111</t>
  </si>
  <si>
    <t>Montáž ochranné sítě z textilie z umělých vláken</t>
  </si>
  <si>
    <t>-467648101</t>
  </si>
  <si>
    <t>28</t>
  </si>
  <si>
    <t>944511211</t>
  </si>
  <si>
    <t>Příplatek k ochranné síti za první a ZKD den použití</t>
  </si>
  <si>
    <t>1612151776</t>
  </si>
  <si>
    <t>29</t>
  </si>
  <si>
    <t>944511811</t>
  </si>
  <si>
    <t>Demontáž ochranné sítě z textilie z umělých vláken</t>
  </si>
  <si>
    <t>-92738720</t>
  </si>
  <si>
    <t>30</t>
  </si>
  <si>
    <t>949101112</t>
  </si>
  <si>
    <t>Lešení pomocné pro objekty pozemních staveb s lešeňovou podlahou v přes 1,9 do 3,5 m zatížení do 150 kg/m2</t>
  </si>
  <si>
    <t>-1876140853</t>
  </si>
  <si>
    <t>93,19+4,4+6,87+1,2+1,63+2,01+4,62+2,89+8,23</t>
  </si>
  <si>
    <t>31</t>
  </si>
  <si>
    <t>952901107</t>
  </si>
  <si>
    <t>Čištění budov omytí dvojitých nebo zdvojených oken nebo balkonových dveří pl přes 1,5 do 2,5 m2</t>
  </si>
  <si>
    <t>-1182357719</t>
  </si>
  <si>
    <t>32</t>
  </si>
  <si>
    <t>952901111</t>
  </si>
  <si>
    <t>Vyčištění budov bytové a občanské výstavby při výšce podlaží do 4 m</t>
  </si>
  <si>
    <t>1204613446</t>
  </si>
  <si>
    <t>33</t>
  </si>
  <si>
    <t>953993326</t>
  </si>
  <si>
    <t>Osazení bezpečnostní, orientační nebo informační tabulky přivrtáním na zdivo</t>
  </si>
  <si>
    <t>-371881897</t>
  </si>
  <si>
    <t>34</t>
  </si>
  <si>
    <t>M</t>
  </si>
  <si>
    <t>73534530</t>
  </si>
  <si>
    <t>tabulka bezpečnostní plastová s tiskem 2 barvy A5 148x210mm</t>
  </si>
  <si>
    <t>80022436</t>
  </si>
  <si>
    <t>35</t>
  </si>
  <si>
    <t>73534562</t>
  </si>
  <si>
    <t>tabulka bezpečnostní fotoluminiscenční 200x87mm samolepící</t>
  </si>
  <si>
    <t>-560422717</t>
  </si>
  <si>
    <t>36</t>
  </si>
  <si>
    <t>962031133</t>
  </si>
  <si>
    <t>Bourání příček z cihel pálených na MVC tl do 150 mm</t>
  </si>
  <si>
    <t>1029379414</t>
  </si>
  <si>
    <t>3,19*4+2,83*4+2*2,42*4+3,52*2,5</t>
  </si>
  <si>
    <t>37</t>
  </si>
  <si>
    <t>962032231</t>
  </si>
  <si>
    <t>Bourání zdiva z cihel pálených nebo vápenopískových na MV nebo MVC přes 1 m3</t>
  </si>
  <si>
    <t>226161310</t>
  </si>
  <si>
    <t>2*2,36*0,565+1,2*2,475*0,565+2*2,55*0,565+2*2,5*0,55+1,5*2,5*0,55+5,74*0,225*4+2,83*0,2*4+4,83*0,2*4+2,43*0,2*4</t>
  </si>
  <si>
    <t>38</t>
  </si>
  <si>
    <t>965081223</t>
  </si>
  <si>
    <t>Bourání podlah z dlaždic keramických nebo xylolitových tl přes 10 mm plochy přes 1 m2</t>
  </si>
  <si>
    <t>-1191958900</t>
  </si>
  <si>
    <t>39</t>
  </si>
  <si>
    <t>967031132</t>
  </si>
  <si>
    <t>Přisekání rovných ostění v cihelném zdivu na MV nebo MVC</t>
  </si>
  <si>
    <t>-19156783</t>
  </si>
  <si>
    <t>(2*2*2,36+2*2)*0,565+(2*1,2+2*2,475)*0,565+4*2,5*0,55+2*0,55+1,5*0,55</t>
  </si>
  <si>
    <t>40</t>
  </si>
  <si>
    <t>968062245</t>
  </si>
  <si>
    <t>Vybourání dřevěných rámů oken včetně křídel a příslušenství pl do 2 m2</t>
  </si>
  <si>
    <t>809604925</t>
  </si>
  <si>
    <t>1,18*1,65+0,76*1,56</t>
  </si>
  <si>
    <t>41</t>
  </si>
  <si>
    <t>968072455</t>
  </si>
  <si>
    <t>Vybourání kovových dveřních zárubní pl do 2 m2 včetně křídel</t>
  </si>
  <si>
    <t>1728040760</t>
  </si>
  <si>
    <t>2*0,9*2+4*0,8*2+0,7*2+0,6*2</t>
  </si>
  <si>
    <t>42</t>
  </si>
  <si>
    <t>971024481</t>
  </si>
  <si>
    <t>Vybourání otvorů ve zdivu kamenném pl do 0,25 m2 na MV nebo MVC tl do 900 mm</t>
  </si>
  <si>
    <t>-2025246819</t>
  </si>
  <si>
    <t>43</t>
  </si>
  <si>
    <t>971033231</t>
  </si>
  <si>
    <t>Vybourání otvorů ve zdivu cihelném pl do 0,0225 m2 na MVC nebo MV tl do 150 mm</t>
  </si>
  <si>
    <t>-46566532</t>
  </si>
  <si>
    <t>44</t>
  </si>
  <si>
    <t>971033261</t>
  </si>
  <si>
    <t>Vybourání otvorů ve zdivu cihelném pl do 0,0225 m2 na MVC nebo MV tl do 600 mm</t>
  </si>
  <si>
    <t>1108907189</t>
  </si>
  <si>
    <t>45</t>
  </si>
  <si>
    <t>974031132</t>
  </si>
  <si>
    <t>Vysekání rýh ve zdivu cihelném hl do 50 mm š do 70 mm</t>
  </si>
  <si>
    <t>672637901</t>
  </si>
  <si>
    <t>46</t>
  </si>
  <si>
    <t>974031164</t>
  </si>
  <si>
    <t>Vysekání rýh ve zdivu cihelném hl do 150 mm š do 150 mm</t>
  </si>
  <si>
    <t>1555795659</t>
  </si>
  <si>
    <t>47</t>
  </si>
  <si>
    <t>974031669</t>
  </si>
  <si>
    <t>Vysekání rýh ve zdivu cihelném pro vtahování nosníků</t>
  </si>
  <si>
    <t>1180729636</t>
  </si>
  <si>
    <t>2*2,6+2*1,8+2*2,6</t>
  </si>
  <si>
    <t>48</t>
  </si>
  <si>
    <t>974042585</t>
  </si>
  <si>
    <t>Vysekání rýh v dlažbě betonové nebo jiné monolitické hl do 250 mm š do 200 mm</t>
  </si>
  <si>
    <t>1037208274</t>
  </si>
  <si>
    <t>49</t>
  </si>
  <si>
    <t>977151121</t>
  </si>
  <si>
    <t>Jádrové vrty diamantovými korunkami do stavebních materiálů D přes 110 do 120 mm</t>
  </si>
  <si>
    <t>-1542341810</t>
  </si>
  <si>
    <t>3*0,5</t>
  </si>
  <si>
    <t>50</t>
  </si>
  <si>
    <t>978013161</t>
  </si>
  <si>
    <t>Otlučení (osekání) vnitřní vápenné nebo vápenocementové omítky stěn v rozsahu přes 30 do 50 %</t>
  </si>
  <si>
    <t>-1930294692</t>
  </si>
  <si>
    <t>51</t>
  </si>
  <si>
    <t>978011191</t>
  </si>
  <si>
    <t>Otlučení (osekání) vnitřní vápenné nebo vápenocementové omítky stropů v rozsahu přes 50 do 100 %</t>
  </si>
  <si>
    <t>-158442556</t>
  </si>
  <si>
    <t>52</t>
  </si>
  <si>
    <t>978015361</t>
  </si>
  <si>
    <t>Otlučení (osekání) vnější vápenné nebo vápenocementové omítky stupně členitosti 1 a 2 v rozsahu přes 40 do 50 %</t>
  </si>
  <si>
    <t>1005659654</t>
  </si>
  <si>
    <t>53</t>
  </si>
  <si>
    <t>978059541</t>
  </si>
  <si>
    <t>Odsekání a odebrání obkladů stěn z vnitřních obkládaček plochy přes 1 m2</t>
  </si>
  <si>
    <t>1786083800</t>
  </si>
  <si>
    <t>2,85*1,5+1,0*2,0+(3,5*2+1,2)*2,0</t>
  </si>
  <si>
    <t>997</t>
  </si>
  <si>
    <t>Přesun sutě</t>
  </si>
  <si>
    <t>54</t>
  </si>
  <si>
    <t>997013211</t>
  </si>
  <si>
    <t>Vnitrostaveništní doprava suti a vybouraných hmot pro budovy v do 6 m ručně</t>
  </si>
  <si>
    <t>2054083122</t>
  </si>
  <si>
    <t>55</t>
  </si>
  <si>
    <t>997013501.1</t>
  </si>
  <si>
    <t>Odvoz suti a vybouraných hmot na skládku nebo meziskládku do 1 km se složením</t>
  </si>
  <si>
    <t>421369361</t>
  </si>
  <si>
    <t>56</t>
  </si>
  <si>
    <t>997013509.1</t>
  </si>
  <si>
    <t>Příplatek k odvozu suti a vybouraných hmot na skládku ZKD 1 km přes 1 km</t>
  </si>
  <si>
    <t>404915907</t>
  </si>
  <si>
    <t>101,255*19 'Přepočtené koeficientem množství</t>
  </si>
  <si>
    <t>57</t>
  </si>
  <si>
    <t>997013609</t>
  </si>
  <si>
    <t>Poplatek za uložení na skládce (skládkovné) stavebního odpadu ze směsí nebo oddělených frakcí betonu, cihel a keramických výrobků kód odpadu 17 01 07</t>
  </si>
  <si>
    <t>-916849672</t>
  </si>
  <si>
    <t>13,635+45,499+7,127+1,054+1,046+0,048+0,968+1,904+1,806+1,1+0,038+1,542</t>
  </si>
  <si>
    <t>58</t>
  </si>
  <si>
    <t>997013631.1</t>
  </si>
  <si>
    <t>Poplatek za uložení na skládce (skládkovné) stavebního odpadu směsného kód odpadu 17 09 04</t>
  </si>
  <si>
    <t>-990294955</t>
  </si>
  <si>
    <t>101,255-75,767-0,34</t>
  </si>
  <si>
    <t>59</t>
  </si>
  <si>
    <t>997013813</t>
  </si>
  <si>
    <t>Poplatek za uložení na skládce (skládkovné) stavebního odpadu z plastických hmot kód odpadu 17 02 03</t>
  </si>
  <si>
    <t>2042302407</t>
  </si>
  <si>
    <t>998</t>
  </si>
  <si>
    <t>Přesun hmot</t>
  </si>
  <si>
    <t>60</t>
  </si>
  <si>
    <t>998011001</t>
  </si>
  <si>
    <t>Přesun hmot pro budovy zděné v do 6 m</t>
  </si>
  <si>
    <t>1020751365</t>
  </si>
  <si>
    <t>PSV</t>
  </si>
  <si>
    <t>Práce a dodávky PSV</t>
  </si>
  <si>
    <t>712</t>
  </si>
  <si>
    <t>Povlakové krytiny</t>
  </si>
  <si>
    <t>61</t>
  </si>
  <si>
    <t>712310902</t>
  </si>
  <si>
    <t>Provedení údržby povlakové krytiny do 10° za studena lakem asfaltovým</t>
  </si>
  <si>
    <t>1168358750</t>
  </si>
  <si>
    <t>62</t>
  </si>
  <si>
    <t>11163152</t>
  </si>
  <si>
    <t>lak hydroizolační asfaltový</t>
  </si>
  <si>
    <t>585376754</t>
  </si>
  <si>
    <t>Poznámka k položce:_x000D_
Spotřeba: 0,3-0,5 kg/m2</t>
  </si>
  <si>
    <t>5*0,00075 'Přepočtené koeficientem množství</t>
  </si>
  <si>
    <t>63</t>
  </si>
  <si>
    <t>712340833</t>
  </si>
  <si>
    <t>Odstranění povlakové krytiny střech do 10° z pásů NAIP přitavených v plné ploše třívrstvé</t>
  </si>
  <si>
    <t>-544891044</t>
  </si>
  <si>
    <t>64</t>
  </si>
  <si>
    <t>712341559</t>
  </si>
  <si>
    <t>Provedení povlakové krytiny střech do 10° pásy NAIP přitavením v plné ploše</t>
  </si>
  <si>
    <t>618848645</t>
  </si>
  <si>
    <t>65</t>
  </si>
  <si>
    <t>62832001</t>
  </si>
  <si>
    <t>pás asfaltový natavitelný oxidovaný s vložkou ze skleněné rohože typu V60 s jemnozrnným minerálním posypem tl 3,5mm</t>
  </si>
  <si>
    <t>-1034595484</t>
  </si>
  <si>
    <t>5*1,1655 'Přepočtené koeficientem množství</t>
  </si>
  <si>
    <t>66</t>
  </si>
  <si>
    <t>62853004</t>
  </si>
  <si>
    <t>pás asfaltový natavitelný modifikovaný SBS s vložkou ze skleněné tkaniny a spalitelnou PE fólií nebo jemnozrnným minerálním posypem na horním povrchu tl 4,0mm</t>
  </si>
  <si>
    <t>1805692884</t>
  </si>
  <si>
    <t>67</t>
  </si>
  <si>
    <t>712392171</t>
  </si>
  <si>
    <t>Povlakové krytiny střech plochých do 10° podkladní textilní vrstvy</t>
  </si>
  <si>
    <t>71881319</t>
  </si>
  <si>
    <t>68</t>
  </si>
  <si>
    <t>998712201</t>
  </si>
  <si>
    <t>Přesun hmot procentní pro krytiny povlakové v objektech v do 6 m</t>
  </si>
  <si>
    <t>%</t>
  </si>
  <si>
    <t>1161466728</t>
  </si>
  <si>
    <t>713</t>
  </si>
  <si>
    <t>Izolace tepelné</t>
  </si>
  <si>
    <t>69</t>
  </si>
  <si>
    <t>713141111</t>
  </si>
  <si>
    <t>Montáž izolace tepelné střech plochých lepené asfaltem plně 1 vrstva rohoží, pásů, dílců, desek</t>
  </si>
  <si>
    <t>1718471729</t>
  </si>
  <si>
    <t>70</t>
  </si>
  <si>
    <t>63140403</t>
  </si>
  <si>
    <t>deska tepelně izolační minerální plochých střech dvouvrstvá λ=0,038-0,039 tl 100mm</t>
  </si>
  <si>
    <t>338120605</t>
  </si>
  <si>
    <t>5*1,05 'Přepočtené koeficientem množství</t>
  </si>
  <si>
    <t>71</t>
  </si>
  <si>
    <t>998713201</t>
  </si>
  <si>
    <t>Přesun hmot procentní pro izolace tepelné v objektech v do 6 m</t>
  </si>
  <si>
    <t>884674599</t>
  </si>
  <si>
    <t>721</t>
  </si>
  <si>
    <t>Zdravotechnika - vnitřní kanalizace</t>
  </si>
  <si>
    <t>72</t>
  </si>
  <si>
    <t>721140802</t>
  </si>
  <si>
    <t>Demontáž potrubí litinové DN do 100</t>
  </si>
  <si>
    <t>-933238331</t>
  </si>
  <si>
    <t>73</t>
  </si>
  <si>
    <t>721174042</t>
  </si>
  <si>
    <t>Potrubí kanalizační z PP připojovací DN 40</t>
  </si>
  <si>
    <t>1143909954</t>
  </si>
  <si>
    <t>74</t>
  </si>
  <si>
    <t>721174043</t>
  </si>
  <si>
    <t>Potrubí kanalizační z PP připojovací DN 50</t>
  </si>
  <si>
    <t>752246385</t>
  </si>
  <si>
    <t>75</t>
  </si>
  <si>
    <t>721174044</t>
  </si>
  <si>
    <t>Potrubí kanalizační z PP připojovací DN 75</t>
  </si>
  <si>
    <t>659496908</t>
  </si>
  <si>
    <t>76</t>
  </si>
  <si>
    <t>721174045</t>
  </si>
  <si>
    <t>Potrubí kanalizační z PP připojovací DN 110</t>
  </si>
  <si>
    <t>-2067848336</t>
  </si>
  <si>
    <t>77</t>
  </si>
  <si>
    <t>721194104</t>
  </si>
  <si>
    <t>Vyvedení a upevnění odpadních výpustek DN 40</t>
  </si>
  <si>
    <t>189206723</t>
  </si>
  <si>
    <t>78</t>
  </si>
  <si>
    <t>721194105</t>
  </si>
  <si>
    <t>Vyvedení a upevnění odpadních výpustek DN 50</t>
  </si>
  <si>
    <t>-411459388</t>
  </si>
  <si>
    <t>79</t>
  </si>
  <si>
    <t>721194107</t>
  </si>
  <si>
    <t>Vyvedení a upevnění odpadních výpustek DN 70</t>
  </si>
  <si>
    <t>860970127</t>
  </si>
  <si>
    <t>80</t>
  </si>
  <si>
    <t>721194109</t>
  </si>
  <si>
    <t>Vyvedení a upevnění odpadních výpustek DN 110</t>
  </si>
  <si>
    <t>1272288161</t>
  </si>
  <si>
    <t>81</t>
  </si>
  <si>
    <t>721226512</t>
  </si>
  <si>
    <t>Zápachová uzávěrka podomítková pro pračku a myčku DN 50</t>
  </si>
  <si>
    <t>-545171889</t>
  </si>
  <si>
    <t>82</t>
  </si>
  <si>
    <t>721273153</t>
  </si>
  <si>
    <t>Hlavice ventilační polypropylen PP do DN 110</t>
  </si>
  <si>
    <t>-1684107345</t>
  </si>
  <si>
    <t>83</t>
  </si>
  <si>
    <t>721274123</t>
  </si>
  <si>
    <t>Přivzdušňovací ventil vnitřní odpadních potrubí DN 100</t>
  </si>
  <si>
    <t>-2134149075</t>
  </si>
  <si>
    <t>84</t>
  </si>
  <si>
    <t>721290111</t>
  </si>
  <si>
    <t>Zkouška těsnosti potrubí kanalizace vodou DN do 125</t>
  </si>
  <si>
    <t>381666889</t>
  </si>
  <si>
    <t>85</t>
  </si>
  <si>
    <t>742110202</t>
  </si>
  <si>
    <t>Montáž podlahových krabic do mazaniny</t>
  </si>
  <si>
    <t>765358076</t>
  </si>
  <si>
    <t>86</t>
  </si>
  <si>
    <t>34571661</t>
  </si>
  <si>
    <t>krabice univerzální instalační do betonové podlahy - příprava pro bar</t>
  </si>
  <si>
    <t>1708647355</t>
  </si>
  <si>
    <t>87</t>
  </si>
  <si>
    <t>998721201</t>
  </si>
  <si>
    <t>Přesun hmot procentní pro vnitřní kanalizace v objektech v do 6 m</t>
  </si>
  <si>
    <t>-27898290</t>
  </si>
  <si>
    <t>722</t>
  </si>
  <si>
    <t>Zdravotechnika - vnitřní vodovod</t>
  </si>
  <si>
    <t>88</t>
  </si>
  <si>
    <t>722130802</t>
  </si>
  <si>
    <t>Demontáž potrubí ocelové pozinkované závitové DN přes 25 do 40</t>
  </si>
  <si>
    <t>-815542984</t>
  </si>
  <si>
    <t>89</t>
  </si>
  <si>
    <t>722131934</t>
  </si>
  <si>
    <t>Potrubí pozinkované závitové propojení potrubí DN 32</t>
  </si>
  <si>
    <t>848569970</t>
  </si>
  <si>
    <t>90</t>
  </si>
  <si>
    <t>722174022</t>
  </si>
  <si>
    <t>Potrubí vodovodní plastové PPR svar polyfúze PN 20 D 20x3,4 mm</t>
  </si>
  <si>
    <t>-1481746735</t>
  </si>
  <si>
    <t>91</t>
  </si>
  <si>
    <t>722174023</t>
  </si>
  <si>
    <t>Potrubí vodovodní plastové PPR svar polyfúze PN 20 D 25x4,2 mm</t>
  </si>
  <si>
    <t>63831204</t>
  </si>
  <si>
    <t>92</t>
  </si>
  <si>
    <t>722174024</t>
  </si>
  <si>
    <t>Potrubí vodovodní plastové PPR svar polyfúze PN 20 D 32x5,4 mm</t>
  </si>
  <si>
    <t>274269197</t>
  </si>
  <si>
    <t>93</t>
  </si>
  <si>
    <t>722174025</t>
  </si>
  <si>
    <t>Potrubí vodovodní plastové PPR svar polyfúze PN 20 D 40x6,7 mm</t>
  </si>
  <si>
    <t>-392698892</t>
  </si>
  <si>
    <t>94</t>
  </si>
  <si>
    <t>722181241</t>
  </si>
  <si>
    <t>Ochrana vodovodního potrubí přilepenými termoizolačními trubicemi z PE tl přes 13 do 20 mm DN do 22 mm</t>
  </si>
  <si>
    <t>504174623</t>
  </si>
  <si>
    <t>95</t>
  </si>
  <si>
    <t>722181242</t>
  </si>
  <si>
    <t>Ochrana vodovodního potrubí přilepenými termoizolačními trubicemi z PE tl přes 13 do 20 mm DN přes 22 do 45 mm</t>
  </si>
  <si>
    <t>1742467842</t>
  </si>
  <si>
    <t>21,32+7,24+28,6</t>
  </si>
  <si>
    <t>96</t>
  </si>
  <si>
    <t>722190401</t>
  </si>
  <si>
    <t>Vyvedení a upevnění výpustku DN do 25</t>
  </si>
  <si>
    <t>-308935831</t>
  </si>
  <si>
    <t>97</t>
  </si>
  <si>
    <t>722220153</t>
  </si>
  <si>
    <t>Nástěnka závitová plastová PPR PN 20 DN 25 x G 3/4"</t>
  </si>
  <si>
    <t>164371289</t>
  </si>
  <si>
    <t>98</t>
  </si>
  <si>
    <t>722232062</t>
  </si>
  <si>
    <t>Kohout kulový přímý G 3/4" PN 42 do 185°C vnitřní závit s vypouštěním</t>
  </si>
  <si>
    <t>-243483725</t>
  </si>
  <si>
    <t>99</t>
  </si>
  <si>
    <t>722232063</t>
  </si>
  <si>
    <t>Kohout kulový přímý G 1" PN 42 do 185°C vnitřní závit s vypouštěním</t>
  </si>
  <si>
    <t>-79031833</t>
  </si>
  <si>
    <t>100</t>
  </si>
  <si>
    <t>722232064</t>
  </si>
  <si>
    <t>Kohout kulový přímý G 5/4" PN 42 do 185°C vnitřní závit s vypouštěním</t>
  </si>
  <si>
    <t>-1554058156</t>
  </si>
  <si>
    <t>101</t>
  </si>
  <si>
    <t>722240121</t>
  </si>
  <si>
    <t>Kohout kulový plastový PPR DN 16</t>
  </si>
  <si>
    <t>-907661425</t>
  </si>
  <si>
    <t>102</t>
  </si>
  <si>
    <t>722240122</t>
  </si>
  <si>
    <t>Kohout kulový plastový PPR DN 20</t>
  </si>
  <si>
    <t>995798431</t>
  </si>
  <si>
    <t>103</t>
  </si>
  <si>
    <t>722240123</t>
  </si>
  <si>
    <t>Kohout kulový plastový PPR DN 25</t>
  </si>
  <si>
    <t>-1597698085</t>
  </si>
  <si>
    <t>104</t>
  </si>
  <si>
    <t>722240124</t>
  </si>
  <si>
    <t>Kohout kulový plastový PPR DN 32</t>
  </si>
  <si>
    <t>1313829181</t>
  </si>
  <si>
    <t>105</t>
  </si>
  <si>
    <t>7221319R2</t>
  </si>
  <si>
    <t>Zřízení revizní niky s dvířky ve zdi pro podružné měření a možnosti uzavření</t>
  </si>
  <si>
    <t>kpl</t>
  </si>
  <si>
    <t>855740254</t>
  </si>
  <si>
    <t>Poznámka k položce:_x000D_
Na vhodném místě dle vyjádření místního správce bude vysekána nika pro osazení podružného vodoměru s uzávěry s uzamykatelnými dvířky.</t>
  </si>
  <si>
    <t>106</t>
  </si>
  <si>
    <t>722262213</t>
  </si>
  <si>
    <t>Vodoměr závitový jednovtokový suchoběžný do 40°C G 3/4"x 130 mm Qn 1,5 m3/h horizontální</t>
  </si>
  <si>
    <t>1492106309</t>
  </si>
  <si>
    <t>107</t>
  </si>
  <si>
    <t>722270101</t>
  </si>
  <si>
    <t>Sestava vodoměrová závitová G 3/4</t>
  </si>
  <si>
    <t>soubor</t>
  </si>
  <si>
    <t>-1295159184</t>
  </si>
  <si>
    <t>108</t>
  </si>
  <si>
    <t>722290226</t>
  </si>
  <si>
    <t>Zkouška těsnosti vodovodního potrubí závitového DN do 50</t>
  </si>
  <si>
    <t>836694001</t>
  </si>
  <si>
    <t>109</t>
  </si>
  <si>
    <t>722290234</t>
  </si>
  <si>
    <t>Proplach a dezinfekce vodovodního potrubí DN do 80</t>
  </si>
  <si>
    <t>1645160315</t>
  </si>
  <si>
    <t>110</t>
  </si>
  <si>
    <t>118758895</t>
  </si>
  <si>
    <t>111</t>
  </si>
  <si>
    <t>-1314427985</t>
  </si>
  <si>
    <t>112</t>
  </si>
  <si>
    <t>998722201</t>
  </si>
  <si>
    <t>Přesun hmot procentní pro vnitřní vodovod v objektech v do 6 m</t>
  </si>
  <si>
    <t>1962336483</t>
  </si>
  <si>
    <t>725</t>
  </si>
  <si>
    <t>Zdravotechnika - zařizovací předměty</t>
  </si>
  <si>
    <t>113</t>
  </si>
  <si>
    <t>725110811</t>
  </si>
  <si>
    <t>Demontáž klozetů splachovací s nádrží</t>
  </si>
  <si>
    <t>-804749272</t>
  </si>
  <si>
    <t>114</t>
  </si>
  <si>
    <t>725112022</t>
  </si>
  <si>
    <t>Klozet keramický závěsný na nosné stěny s hlubokým splachováním odpad vodorovný</t>
  </si>
  <si>
    <t>-1641591941</t>
  </si>
  <si>
    <t>115</t>
  </si>
  <si>
    <t>725210821</t>
  </si>
  <si>
    <t>Demontáž umyvadel bez výtokových armatur</t>
  </si>
  <si>
    <t>748827950</t>
  </si>
  <si>
    <t>116</t>
  </si>
  <si>
    <t>725211601</t>
  </si>
  <si>
    <t>Umyvadlo keramické bílé šířky 500 mm bez krytu na sifon připevněné na stěnu šrouby</t>
  </si>
  <si>
    <t>-26331570</t>
  </si>
  <si>
    <t>117</t>
  </si>
  <si>
    <t>725240811</t>
  </si>
  <si>
    <t>Demontáž kabin sprchových bez výtokových armatur</t>
  </si>
  <si>
    <t>1597564821</t>
  </si>
  <si>
    <t>118</t>
  </si>
  <si>
    <t>725240812</t>
  </si>
  <si>
    <t>Demontáž vaniček sprchových bez výtokových armatur</t>
  </si>
  <si>
    <t>1373734004</t>
  </si>
  <si>
    <t>119</t>
  </si>
  <si>
    <t>725241217</t>
  </si>
  <si>
    <t>Vanička sprchová z litého polymermramoru obdélníkovává 1200x800 mm</t>
  </si>
  <si>
    <t>-1117194467</t>
  </si>
  <si>
    <t>120</t>
  </si>
  <si>
    <t>725244313</t>
  </si>
  <si>
    <t>Zástěna sprchová rámová se skleněnou výplní tl. 4 a 5 mm dveře posuvné jednodílné do niky na vaničku šířky 1200 mm</t>
  </si>
  <si>
    <t>1023900325</t>
  </si>
  <si>
    <t>121</t>
  </si>
  <si>
    <t>725320822</t>
  </si>
  <si>
    <t>Demontáž dřez dvojitý vestavěný v kuchyňských sestavách bez výtokových armatur</t>
  </si>
  <si>
    <t>-1695742145</t>
  </si>
  <si>
    <t>122</t>
  </si>
  <si>
    <t>725319111</t>
  </si>
  <si>
    <t>Montáž dřezu ostatních typů</t>
  </si>
  <si>
    <t>1369451452</t>
  </si>
  <si>
    <t>123</t>
  </si>
  <si>
    <t>55231360</t>
  </si>
  <si>
    <t>dřez nerez vestavný s odkapní deskou 900x600mm</t>
  </si>
  <si>
    <t>1167991651</t>
  </si>
  <si>
    <t>124</t>
  </si>
  <si>
    <t>55231362</t>
  </si>
  <si>
    <t>dřez velkokapacitní 700x700x850mm nerezový samostatně stojící na nožičkách</t>
  </si>
  <si>
    <t>1970025449</t>
  </si>
  <si>
    <t>125</t>
  </si>
  <si>
    <t>725530811</t>
  </si>
  <si>
    <t>Demontáž ohřívač elektrický přepadový do 12 l</t>
  </si>
  <si>
    <t>1482754095</t>
  </si>
  <si>
    <t>126</t>
  </si>
  <si>
    <t>725813112</t>
  </si>
  <si>
    <t>Ventil rohový pračkový/myčkový G 3/4"</t>
  </si>
  <si>
    <t>-324681352</t>
  </si>
  <si>
    <t>127</t>
  </si>
  <si>
    <t>725820801</t>
  </si>
  <si>
    <t>Demontáž baterie nástěnné do G 3 / 4</t>
  </si>
  <si>
    <t>-1671159087</t>
  </si>
  <si>
    <t>128</t>
  </si>
  <si>
    <t>725821325</t>
  </si>
  <si>
    <t>Baterie dřezová stojánková páková s otáčivým kulatým ústím a délkou ramínka 220 mm</t>
  </si>
  <si>
    <t>-908188142</t>
  </si>
  <si>
    <t>129</t>
  </si>
  <si>
    <t>725822611</t>
  </si>
  <si>
    <t>Baterie umyvadlová stojánková páková bez výpusti</t>
  </si>
  <si>
    <t>-2035131056</t>
  </si>
  <si>
    <t>130</t>
  </si>
  <si>
    <t>725849411</t>
  </si>
  <si>
    <t>Montáž baterie sprchové nástěnná s nastavitelnou výškou sprchy</t>
  </si>
  <si>
    <t>75669636</t>
  </si>
  <si>
    <t>131</t>
  </si>
  <si>
    <t>55145590</t>
  </si>
  <si>
    <t>baterie sprchová páková včetně sprchové soupravy 150mm chrom</t>
  </si>
  <si>
    <t>102295152</t>
  </si>
  <si>
    <t>Poznámka k položce:_x000D_
Sprchová souprava = velká pevná sprchová hlavice + samostatná ruční sprchová nastavitelná hlavice + mýdelník</t>
  </si>
  <si>
    <t>132</t>
  </si>
  <si>
    <t>725860811</t>
  </si>
  <si>
    <t>Demontáž uzávěrů zápachu jednoduchých</t>
  </si>
  <si>
    <t>-624067133</t>
  </si>
  <si>
    <t>133</t>
  </si>
  <si>
    <t>725861101</t>
  </si>
  <si>
    <t>Zápachová uzávěrka pro umyvadla DN 32</t>
  </si>
  <si>
    <t>1561133215</t>
  </si>
  <si>
    <t>134</t>
  </si>
  <si>
    <t>725862113</t>
  </si>
  <si>
    <t>Zápachová uzávěrka pro dřezy s přípojkou pro pračku nebo myčku DN 40/50</t>
  </si>
  <si>
    <t>-511746186</t>
  </si>
  <si>
    <t>135</t>
  </si>
  <si>
    <t>725865311</t>
  </si>
  <si>
    <t>Zápachová uzávěrka sprchových van DN 40/50 s kulovým kloubem na odtoku</t>
  </si>
  <si>
    <t>1809260007</t>
  </si>
  <si>
    <t>136</t>
  </si>
  <si>
    <t>6000036033</t>
  </si>
  <si>
    <t>Háček dvojitý Sanela SLZN 57X, nerezový, povrch matný</t>
  </si>
  <si>
    <t>1581443268</t>
  </si>
  <si>
    <t>137</t>
  </si>
  <si>
    <t>6000220889</t>
  </si>
  <si>
    <t>Dávkovač mýdla Sanela SLZN 73, nerezový</t>
  </si>
  <si>
    <t>-105658032</t>
  </si>
  <si>
    <t>138</t>
  </si>
  <si>
    <t>6000222690</t>
  </si>
  <si>
    <t>Zásobník toaletních rolí Sanela SLZN 37, nerezový</t>
  </si>
  <si>
    <t>-956891171</t>
  </si>
  <si>
    <t>139</t>
  </si>
  <si>
    <t>6000101834</t>
  </si>
  <si>
    <t>WC štětka  Sanela SLZN 19X, povrch matný</t>
  </si>
  <si>
    <t>-909717005</t>
  </si>
  <si>
    <t>140</t>
  </si>
  <si>
    <t>6000222691</t>
  </si>
  <si>
    <t>Zásobník na papírové ručníky Sanela SLZN 20X, nerezový</t>
  </si>
  <si>
    <t>1652044743</t>
  </si>
  <si>
    <t>141</t>
  </si>
  <si>
    <t>6000220869</t>
  </si>
  <si>
    <t>Koš nerezový Sanela SLZN 80X, 20 l, povrch matný</t>
  </si>
  <si>
    <t>1800148412</t>
  </si>
  <si>
    <t>142</t>
  </si>
  <si>
    <t>SNL.SLZN53</t>
  </si>
  <si>
    <t>Nerezový zásobník hygienických sáčků včetně náplně</t>
  </si>
  <si>
    <t>1858642450</t>
  </si>
  <si>
    <t>143</t>
  </si>
  <si>
    <t>6000036037</t>
  </si>
  <si>
    <t>Koš nerezový na hygienické potřeby závěsný 4,5 l Sanela SLZN 24, povrch matný</t>
  </si>
  <si>
    <t>-1409465815</t>
  </si>
  <si>
    <t>144</t>
  </si>
  <si>
    <t>725980123</t>
  </si>
  <si>
    <t>Dvířka 30/30</t>
  </si>
  <si>
    <t>-217747266</t>
  </si>
  <si>
    <t>145</t>
  </si>
  <si>
    <t>998725201</t>
  </si>
  <si>
    <t>Přesun hmot procentní pro zařizovací předměty v objektech v do 6 m</t>
  </si>
  <si>
    <t>573693000</t>
  </si>
  <si>
    <t>726</t>
  </si>
  <si>
    <t>Zdravotechnika - předstěnové instalace</t>
  </si>
  <si>
    <t>146</t>
  </si>
  <si>
    <t>726111031</t>
  </si>
  <si>
    <t>Instalační předstěna - klozet s ovládáním zepředu v 1080 mm závěsný do masivní zděné kce</t>
  </si>
  <si>
    <t>2142836050</t>
  </si>
  <si>
    <t>147</t>
  </si>
  <si>
    <t>726111031R</t>
  </si>
  <si>
    <t>Instalační předstěna - výlevka s ovládáním zepředu v 1080 mm závěsný do masivní zděné kce</t>
  </si>
  <si>
    <t>2075474704</t>
  </si>
  <si>
    <t>148</t>
  </si>
  <si>
    <t>726191002</t>
  </si>
  <si>
    <t>Souprava pro předstěnovou montáž</t>
  </si>
  <si>
    <t>-991149503</t>
  </si>
  <si>
    <t>149</t>
  </si>
  <si>
    <t>998726211</t>
  </si>
  <si>
    <t>Přesun hmot procentní pro instalační prefabrikáty v objektech v do 6 m</t>
  </si>
  <si>
    <t>275181914</t>
  </si>
  <si>
    <t>727</t>
  </si>
  <si>
    <t>Zdravotechnika - požární ochrana</t>
  </si>
  <si>
    <t>150</t>
  </si>
  <si>
    <t>722259115</t>
  </si>
  <si>
    <t>Skříň pro hasicí přístroj</t>
  </si>
  <si>
    <t>1992022814</t>
  </si>
  <si>
    <t>151</t>
  </si>
  <si>
    <t>44932114</t>
  </si>
  <si>
    <t>přístroj hasicí ruční práškový 6kg - 34A, 183B</t>
  </si>
  <si>
    <t>512</t>
  </si>
  <si>
    <t>1740593661</t>
  </si>
  <si>
    <t>152</t>
  </si>
  <si>
    <t>HZS423R</t>
  </si>
  <si>
    <t>Revize požární ochrany vč. vyhotovení zprávy - revize "D" pro RHP</t>
  </si>
  <si>
    <t>-1101921127</t>
  </si>
  <si>
    <t>733</t>
  </si>
  <si>
    <t>Ústřední vytápění - rozvodné potrubí</t>
  </si>
  <si>
    <t>153</t>
  </si>
  <si>
    <t>733110806</t>
  </si>
  <si>
    <t>Demontáž potrubí ocelového závitového do DN 32</t>
  </si>
  <si>
    <t>-453553004</t>
  </si>
  <si>
    <t>154</t>
  </si>
  <si>
    <t>733223303</t>
  </si>
  <si>
    <t>Potrubí měděné tvrdé spojované lisováním do D 22x1 mm</t>
  </si>
  <si>
    <t>1784509201</t>
  </si>
  <si>
    <t>155</t>
  </si>
  <si>
    <t>733224224</t>
  </si>
  <si>
    <t>Příplatek k potrubí měděnému za zhotovení přípojky z trubek měděných do D 22x1 mm</t>
  </si>
  <si>
    <t>-1947353148</t>
  </si>
  <si>
    <t>156</t>
  </si>
  <si>
    <t>733291101</t>
  </si>
  <si>
    <t>Zkouška těsnosti potrubí měděné D do 35x1,5</t>
  </si>
  <si>
    <t>1460643618</t>
  </si>
  <si>
    <t>157</t>
  </si>
  <si>
    <t>733811231</t>
  </si>
  <si>
    <t>Ochrana potrubí ústředního vytápění termoizolačními trubicemi z PE tl přes 9 do 13 mm DN do 22 mm</t>
  </si>
  <si>
    <t>-1657737055</t>
  </si>
  <si>
    <t>158</t>
  </si>
  <si>
    <t>73319192R</t>
  </si>
  <si>
    <t>Prostupy, chráničky, ostatní pomocný materiál a práce</t>
  </si>
  <si>
    <t>-143932168</t>
  </si>
  <si>
    <t>159</t>
  </si>
  <si>
    <t>998733201</t>
  </si>
  <si>
    <t>Přesun hmot procentní pro rozvody potrubí v objektech v do 6 m</t>
  </si>
  <si>
    <t>181249350</t>
  </si>
  <si>
    <t>734</t>
  </si>
  <si>
    <t>Ústřední vytápění - armatury</t>
  </si>
  <si>
    <t>160</t>
  </si>
  <si>
    <t>734221682</t>
  </si>
  <si>
    <t>Termostatická hlavice kapalinová PN 10 do 110°C otopných těles VK</t>
  </si>
  <si>
    <t>-1863778832</t>
  </si>
  <si>
    <t>161</t>
  </si>
  <si>
    <t>734261403</t>
  </si>
  <si>
    <t>Armatura připojovací rohová G 3/4x18 PN 10 do 110°C radiátorů typu VK</t>
  </si>
  <si>
    <t>1984763401</t>
  </si>
  <si>
    <t>162</t>
  </si>
  <si>
    <t>998734201</t>
  </si>
  <si>
    <t>Přesun hmot procentní pro armatury v objektech v do 6 m</t>
  </si>
  <si>
    <t>-627136772</t>
  </si>
  <si>
    <t>735</t>
  </si>
  <si>
    <t>Ústřední vytápění - otopná tělesa</t>
  </si>
  <si>
    <t>163</t>
  </si>
  <si>
    <t>735494811</t>
  </si>
  <si>
    <t>Vypuštění vody z otopných těles</t>
  </si>
  <si>
    <t>-628077504</t>
  </si>
  <si>
    <t>164</t>
  </si>
  <si>
    <t>735111810.1</t>
  </si>
  <si>
    <t>Demontáž otopného tělesa</t>
  </si>
  <si>
    <t>CS ÚRS 2017 01</t>
  </si>
  <si>
    <t>-779444873</t>
  </si>
  <si>
    <t>165</t>
  </si>
  <si>
    <t>735152561.KRD</t>
  </si>
  <si>
    <t>Otopné těleso panelové VK dvoudeskové 2 přídavné přestupní plochy KORADO Radik VK typ 22 výška/délka 500/1600 mm výkon 2323 W</t>
  </si>
  <si>
    <t>-1503476957</t>
  </si>
  <si>
    <t>166</t>
  </si>
  <si>
    <t>735152662.KRD</t>
  </si>
  <si>
    <t>Otopné těleso panelové VK třídeskové 3 přídavné přestupní plochy KORADO Radik VK typ 33 výška/délka 500/1800 mm výkon 3742 W</t>
  </si>
  <si>
    <t>-1822774484</t>
  </si>
  <si>
    <t>167</t>
  </si>
  <si>
    <t>998735201</t>
  </si>
  <si>
    <t>Přesun hmot procentní pro otopná tělesa v objektech v do 6 m</t>
  </si>
  <si>
    <t>690855871</t>
  </si>
  <si>
    <t>735.1</t>
  </si>
  <si>
    <t xml:space="preserve"> Ostatní náklady, najetí, komplexní vyzkoušení, seřízení a zaregulování otopné soustavy</t>
  </si>
  <si>
    <t>168</t>
  </si>
  <si>
    <t>HZS2221</t>
  </si>
  <si>
    <t>seřízení a zaregulování, topná zkouška dle ČSN 060310, napuštění a odvzdušnění</t>
  </si>
  <si>
    <t>hod</t>
  </si>
  <si>
    <t>1472948392</t>
  </si>
  <si>
    <t>762</t>
  </si>
  <si>
    <t>Konstrukce tesařské</t>
  </si>
  <si>
    <t>169</t>
  </si>
  <si>
    <t>762321901</t>
  </si>
  <si>
    <t>Podepření vazníků fošnami a hranolky průřezové plochy do 100 cm2</t>
  </si>
  <si>
    <t>330505266</t>
  </si>
  <si>
    <t>4*5,7</t>
  </si>
  <si>
    <t>170</t>
  </si>
  <si>
    <t>762711810</t>
  </si>
  <si>
    <t>Demontáž prostorových vázaných kcí z hraněného řeziva průřezové pl do 120 cm2</t>
  </si>
  <si>
    <t>-376547619</t>
  </si>
  <si>
    <t>171</t>
  </si>
  <si>
    <t>762331922</t>
  </si>
  <si>
    <t>Vyřezání části střešní vazby průřezové pl řeziva přes 120 do 224 cm2 dl přes 3 do 5 m</t>
  </si>
  <si>
    <t>1217529571</t>
  </si>
  <si>
    <t>172</t>
  </si>
  <si>
    <t>762332922</t>
  </si>
  <si>
    <t>Doplnění části střešní vazby hranoly průřezové pl přes 120 do 224 cm2 včetně materiálu</t>
  </si>
  <si>
    <t>1873837432</t>
  </si>
  <si>
    <t>173</t>
  </si>
  <si>
    <t>762341811</t>
  </si>
  <si>
    <t>Demontáž bednění střech z prken</t>
  </si>
  <si>
    <t>1785907924</t>
  </si>
  <si>
    <t>174</t>
  </si>
  <si>
    <t>762341932</t>
  </si>
  <si>
    <t>Vyřezání části bednění střech z prken tl do 32 mm pl jednotlivě přes 1 do 4 m2</t>
  </si>
  <si>
    <t>1606929376</t>
  </si>
  <si>
    <t>175</t>
  </si>
  <si>
    <t>762343912</t>
  </si>
  <si>
    <t>Zabednění otvorů ve střeše prkny tl do 32 mm pl jednotlivě přes 1 do 4 m2</t>
  </si>
  <si>
    <t>1131783993</t>
  </si>
  <si>
    <t>176</t>
  </si>
  <si>
    <t>762811100</t>
  </si>
  <si>
    <t>Montáž vrchního přesahovaného záklopu z hrubých prken</t>
  </si>
  <si>
    <t>1598817880</t>
  </si>
  <si>
    <t>177</t>
  </si>
  <si>
    <t>60515111</t>
  </si>
  <si>
    <t>řezivo jehličnaté boční prkno 20-30mm</t>
  </si>
  <si>
    <t>-1140649810</t>
  </si>
  <si>
    <t>4*0,03*1,1</t>
  </si>
  <si>
    <t>178</t>
  </si>
  <si>
    <t>762811811</t>
  </si>
  <si>
    <t>Demontáž záklopů stropů z hrubých prken tl do 32 mm</t>
  </si>
  <si>
    <t>1042861181</t>
  </si>
  <si>
    <t>179</t>
  </si>
  <si>
    <t>762821943</t>
  </si>
  <si>
    <t>Vyřezání stropního trámu průřezové pl řeziva přes 288 do 450 cm2 dl přes 5 do 8 m</t>
  </si>
  <si>
    <t>-211463634</t>
  </si>
  <si>
    <t>4"demontáž rákosníků - 180/160"</t>
  </si>
  <si>
    <t>180</t>
  </si>
  <si>
    <t>762821953</t>
  </si>
  <si>
    <t>Vyřezání stropního trámu průřezové pl řeziva přes 450 cm2 dl přes 5 do 8 m</t>
  </si>
  <si>
    <t>-1428722913</t>
  </si>
  <si>
    <t>4"stropní trámy 180/280"</t>
  </si>
  <si>
    <t>181</t>
  </si>
  <si>
    <t>762822924</t>
  </si>
  <si>
    <t>Doplnění stropního trámu z hranolů průřezové pl přes 288 do 450 cm2 včetně materiálu dl přes 5 do 8 m</t>
  </si>
  <si>
    <t>-1666050090</t>
  </si>
  <si>
    <t>182</t>
  </si>
  <si>
    <t>762822925</t>
  </si>
  <si>
    <t>Doplnění stropního trámu z hranolů průřezové pl přes 450 do 600 cm2 včetně materiálu dl přes 5 do 8 m</t>
  </si>
  <si>
    <t>-441649891</t>
  </si>
  <si>
    <t>183</t>
  </si>
  <si>
    <t>762841812</t>
  </si>
  <si>
    <t>Demontáž podbíjení obkladů stropů a střech sklonu do 60° z hrubých prken s omítkou</t>
  </si>
  <si>
    <t>-1348714926</t>
  </si>
  <si>
    <t>184</t>
  </si>
  <si>
    <t>762810124</t>
  </si>
  <si>
    <t>Záklop stropů z cementotřískových desek tl 18 mm na pero a drážku šroubovaných na trámy</t>
  </si>
  <si>
    <t>-1981455567</t>
  </si>
  <si>
    <t>185</t>
  </si>
  <si>
    <t>762083121</t>
  </si>
  <si>
    <t>Impregnace řeziva proti dřevokaznému hmyzu, houbám a plísním máčením třída ohrožení 1 a 2</t>
  </si>
  <si>
    <t>1768276944</t>
  </si>
  <si>
    <t>4*0,224"střešní trámy"</t>
  </si>
  <si>
    <t>4*0,032"zabednění"</t>
  </si>
  <si>
    <t>4*0,18*0,16"nové rákosníky"</t>
  </si>
  <si>
    <t>4*0,18*0,28"nové trámy"</t>
  </si>
  <si>
    <t>4"záklop přesahový"</t>
  </si>
  <si>
    <t>186</t>
  </si>
  <si>
    <t>762895000</t>
  </si>
  <si>
    <t>Spojovací prostředky pro montáž záklopu, stropnice a podbíjení</t>
  </si>
  <si>
    <t>-1645545130</t>
  </si>
  <si>
    <t>187</t>
  </si>
  <si>
    <t>998762201</t>
  </si>
  <si>
    <t>Přesun hmot procentní pro kce tesařské v objektech v do 6 m</t>
  </si>
  <si>
    <t>610223613</t>
  </si>
  <si>
    <t>763</t>
  </si>
  <si>
    <t>Konstrukce suché výstavby</t>
  </si>
  <si>
    <t>188</t>
  </si>
  <si>
    <t>763121811</t>
  </si>
  <si>
    <t>Demontáž SDK předsazené/šachtové stěny s jednoduchou nosnou kcí opláštění jednoduché</t>
  </si>
  <si>
    <t>1359634869</t>
  </si>
  <si>
    <t>(2*1,45+2*0,9)*4"kapotáž trakčního sloupu 1.09"</t>
  </si>
  <si>
    <t>0,9*4"kapotáž sloup 1.02"</t>
  </si>
  <si>
    <t>189</t>
  </si>
  <si>
    <t>763131831</t>
  </si>
  <si>
    <t>Demontáž SDK podhledu s jednovrstvou nosnou kcí z ocelových profilů opláštění jednoduché</t>
  </si>
  <si>
    <t>1370959940</t>
  </si>
  <si>
    <t>190</t>
  </si>
  <si>
    <t>763131532</t>
  </si>
  <si>
    <t>SDK podhled deska 1xDF 15 bez izolace jednovrstvá spodní kce profil CD+UD</t>
  </si>
  <si>
    <t>1270694456</t>
  </si>
  <si>
    <t>191</t>
  </si>
  <si>
    <t>763131714</t>
  </si>
  <si>
    <t>SDK podhled základní penetrační nátěr</t>
  </si>
  <si>
    <t>-581976693</t>
  </si>
  <si>
    <t>192</t>
  </si>
  <si>
    <t>763164617</t>
  </si>
  <si>
    <t>SDK obklad kcí tvaru U š do 0,6 m desky 2xDF 12,5</t>
  </si>
  <si>
    <t>-1382636193</t>
  </si>
  <si>
    <t>2"průchod vrchní část"</t>
  </si>
  <si>
    <t>193</t>
  </si>
  <si>
    <t>763164717</t>
  </si>
  <si>
    <t>SDK obklad kcí uzavřeného tvaru š do 0,8 m desky 2xDF 12,5</t>
  </si>
  <si>
    <t>1605389041</t>
  </si>
  <si>
    <t>4"sloup 1.01"</t>
  </si>
  <si>
    <t>194</t>
  </si>
  <si>
    <t>998763401</t>
  </si>
  <si>
    <t>Přesun hmot procentní pro sádrokartonové konstrukce v objektech v do 6 m</t>
  </si>
  <si>
    <t>-619774852</t>
  </si>
  <si>
    <t>766</t>
  </si>
  <si>
    <t>Konstrukce truhlářské</t>
  </si>
  <si>
    <t>195</t>
  </si>
  <si>
    <t>7661</t>
  </si>
  <si>
    <t>Dveře vnitřní dřevěné vč.obložk.zárubně, zámku a kování D+M  800/2100</t>
  </si>
  <si>
    <t>1527562172</t>
  </si>
  <si>
    <t>Poznámka k položce:_x000D_
dle požadavků NPÚ + vzorkování,  zpracování detailní vzorové dokumentace + předložení NPÚ v samostatném správním řízením</t>
  </si>
  <si>
    <t>196</t>
  </si>
  <si>
    <t>7661.1</t>
  </si>
  <si>
    <t>Dveře vnitřní dřevěné kyvné vč.obložk.zárubně, zámku a kování D+M  800/2100</t>
  </si>
  <si>
    <t>-1162049815</t>
  </si>
  <si>
    <t>197</t>
  </si>
  <si>
    <t>7662</t>
  </si>
  <si>
    <t>Dveře vnitřní dřevěné vč.obložk.zárubně, zámku a kování 700/2100 D+M</t>
  </si>
  <si>
    <t>1521908134</t>
  </si>
  <si>
    <t>198</t>
  </si>
  <si>
    <t>7666</t>
  </si>
  <si>
    <t>Dveře posuvné vč.pouzdra, zárubně, zámku a kování  800/2100 D+M</t>
  </si>
  <si>
    <t>-1165159644</t>
  </si>
  <si>
    <t>199</t>
  </si>
  <si>
    <t>7663</t>
  </si>
  <si>
    <t>Dveře venkovní vchodové dvoukřídlové bezpečnostní atyp vč.zárubně, zámku a panikového kování 1800/2450 D+M</t>
  </si>
  <si>
    <t>-137086980</t>
  </si>
  <si>
    <t>200</t>
  </si>
  <si>
    <t>7664</t>
  </si>
  <si>
    <t>Dveře venkovní vchodové bezpečnostní dvoukřídlové vč. zárubně, zámku a kování 1790/2450 D+M</t>
  </si>
  <si>
    <t>-2006508162</t>
  </si>
  <si>
    <t>201</t>
  </si>
  <si>
    <t>76642</t>
  </si>
  <si>
    <t>Dveře venkovní vchodové bezpečnostní dvoukřídlové vč. zárubně, zámku a kování 1800/2270 D+M</t>
  </si>
  <si>
    <t>-121342770</t>
  </si>
  <si>
    <t>202</t>
  </si>
  <si>
    <t>7665</t>
  </si>
  <si>
    <t>Okno dřevěné replika dle stávajícího 1200/2840 D+M vč.parapetů kování</t>
  </si>
  <si>
    <t>1740609301</t>
  </si>
  <si>
    <t>203</t>
  </si>
  <si>
    <t>7667</t>
  </si>
  <si>
    <t>Podávací okénko 900/1250 včetně kování</t>
  </si>
  <si>
    <t>985151281</t>
  </si>
  <si>
    <t>204</t>
  </si>
  <si>
    <t>7668</t>
  </si>
  <si>
    <t>Repase stávajících oken a mříží  ( nátěry, kování)</t>
  </si>
  <si>
    <t>-205613623</t>
  </si>
  <si>
    <t>Poznámka k položce:_x000D_
dle požadavků NPÚ</t>
  </si>
  <si>
    <t>5*1,2*2,84</t>
  </si>
  <si>
    <t>205</t>
  </si>
  <si>
    <t>766441821</t>
  </si>
  <si>
    <t>Demontáž parapetních desek dřevěných nebo plastových šířky do 300 mm délky do 2000 mm</t>
  </si>
  <si>
    <t>-1914379724</t>
  </si>
  <si>
    <t>206</t>
  </si>
  <si>
    <t>766694111</t>
  </si>
  <si>
    <t>Montáž parapetních desek dřevěných nebo plastových š do 30 cm dl do 1,0 m</t>
  </si>
  <si>
    <t>-581050773</t>
  </si>
  <si>
    <t>207</t>
  </si>
  <si>
    <t>766694112</t>
  </si>
  <si>
    <t>Montáž parapetních desek dřevěných nebo plastových š do 30 cm dl přes 1,0 do 1,6 m</t>
  </si>
  <si>
    <t>-1892036361</t>
  </si>
  <si>
    <t>208</t>
  </si>
  <si>
    <t>61144405</t>
  </si>
  <si>
    <t>parapet vnitřní tl do 20mm š do 500mm</t>
  </si>
  <si>
    <t>-1999947257</t>
  </si>
  <si>
    <t>Poznámka k položce:_x000D_
dle NPÚ</t>
  </si>
  <si>
    <t>6*1,2</t>
  </si>
  <si>
    <t>209</t>
  </si>
  <si>
    <t>611444150</t>
  </si>
  <si>
    <t>koncovka k parapetu plastovému vnitřnímu 1 pár</t>
  </si>
  <si>
    <t>sada</t>
  </si>
  <si>
    <t>1051151651</t>
  </si>
  <si>
    <t>210</t>
  </si>
  <si>
    <t>76681111R</t>
  </si>
  <si>
    <t>Kuchyňská linka sektorová (skládaná) vč. horních skříněk a pracovní desky</t>
  </si>
  <si>
    <t>1056289482</t>
  </si>
  <si>
    <t>211</t>
  </si>
  <si>
    <t>998766201.1</t>
  </si>
  <si>
    <t>Přesun hmot procentní pro konstrukce truhlářské v objektech v do 6 m</t>
  </si>
  <si>
    <t>-1450510089</t>
  </si>
  <si>
    <t>767</t>
  </si>
  <si>
    <t>Konstrukce zámečnické</t>
  </si>
  <si>
    <t>212</t>
  </si>
  <si>
    <t>7671</t>
  </si>
  <si>
    <t>Ocelová mříž okenní 1,2 x 2,84 m replika dle stávající D+M</t>
  </si>
  <si>
    <t>-240485499</t>
  </si>
  <si>
    <t>213</t>
  </si>
  <si>
    <t>767996701</t>
  </si>
  <si>
    <t>Demontáž atypických zámečnických konstrukcí řezáním hmotnosti jednotlivých dílů do 50 kg</t>
  </si>
  <si>
    <t>kg</t>
  </si>
  <si>
    <t>-1484941732</t>
  </si>
  <si>
    <t>214</t>
  </si>
  <si>
    <t>998767201</t>
  </si>
  <si>
    <t>Přesun hmot procentní pro zámečnické konstrukce v objektech v do 6 m</t>
  </si>
  <si>
    <t>-1163464068</t>
  </si>
  <si>
    <t>771</t>
  </si>
  <si>
    <t>Podlahy z dlaždic</t>
  </si>
  <si>
    <t>215</t>
  </si>
  <si>
    <t>771111011</t>
  </si>
  <si>
    <t>Vysátí podkladu před pokládkou dlažby</t>
  </si>
  <si>
    <t>1755708327</t>
  </si>
  <si>
    <t>93,19+4,4+1,2+1,63+2,01+4,62+2,89+8,23</t>
  </si>
  <si>
    <t>216</t>
  </si>
  <si>
    <t>771121011</t>
  </si>
  <si>
    <t>Nátěr penetrační na podlahu</t>
  </si>
  <si>
    <t>1658744577</t>
  </si>
  <si>
    <t>217</t>
  </si>
  <si>
    <t>771151016</t>
  </si>
  <si>
    <t>Samonivelační stěrka podlah pevnosti 20 MPa tl přes 12 do 15 mm</t>
  </si>
  <si>
    <t>-685589998</t>
  </si>
  <si>
    <t>218</t>
  </si>
  <si>
    <t>771574115</t>
  </si>
  <si>
    <t>Montáž podlah keramických hladkých lepených flexibilním lepidlem přes 22 do 25 ks/m2</t>
  </si>
  <si>
    <t>1552249036</t>
  </si>
  <si>
    <t>93,25+4,4+1,2+1,63+2,01+4,62+2,89+8,23</t>
  </si>
  <si>
    <t>219</t>
  </si>
  <si>
    <t>59761611</t>
  </si>
  <si>
    <t>dlažba keramická slinutá hladká do interiéru i exteriéru přes 22 do 25ks/m2</t>
  </si>
  <si>
    <t>-637375704</t>
  </si>
  <si>
    <t>Poznámka k položce:_x000D_
Typ a barevné řešení dle požadavků NPÚ, nutné vzorkování a schválení ze strany NPÚ - nelze jinak provést</t>
  </si>
  <si>
    <t>118,23*1,1</t>
  </si>
  <si>
    <t>220</t>
  </si>
  <si>
    <t>771474142</t>
  </si>
  <si>
    <t>Montáž soklíků z dlaždic keramických s požlábkem flexibilní lepidlo v do 120 mm</t>
  </si>
  <si>
    <t>167235369</t>
  </si>
  <si>
    <t>2*8,54+2*5,3+2*8,465+2*6,74+2*2,57+2*1,1+2*2,19+2*2,65</t>
  </si>
  <si>
    <t>221</t>
  </si>
  <si>
    <t>59761281.2</t>
  </si>
  <si>
    <t>sokl s položlábkem-dlažba keramická slinutá protiskluzná do interiéru i exteriéru v. 100mm</t>
  </si>
  <si>
    <t>2023157055</t>
  </si>
  <si>
    <t>75,11*1,1 'Přepočtené koeficientem množství</t>
  </si>
  <si>
    <t>222</t>
  </si>
  <si>
    <t>771591112</t>
  </si>
  <si>
    <t>Izolace pod dlažbu nátěrem nebo stěrkou ve dvou vrstvách</t>
  </si>
  <si>
    <t>1487956259</t>
  </si>
  <si>
    <t>1,2+1,63+2,01+4,62+8,23</t>
  </si>
  <si>
    <t>223</t>
  </si>
  <si>
    <t>771591117</t>
  </si>
  <si>
    <t>Podlahy spárování akrylem</t>
  </si>
  <si>
    <t>1703195363</t>
  </si>
  <si>
    <t>224</t>
  </si>
  <si>
    <t>771591123</t>
  </si>
  <si>
    <t>Podlahy separační provazec do pružných spar průměru 8 mm</t>
  </si>
  <si>
    <t>-1539022433</t>
  </si>
  <si>
    <t>225</t>
  </si>
  <si>
    <t>771592011</t>
  </si>
  <si>
    <t>Čištění vnitřních ploch podlah nebo schodišť po položení dlažby chemickými prostředky</t>
  </si>
  <si>
    <t>368706200</t>
  </si>
  <si>
    <t>226</t>
  </si>
  <si>
    <t>998771201.1</t>
  </si>
  <si>
    <t>Přesun hmot procentní pro podlahy z dlaždic v objektech v do 6 m</t>
  </si>
  <si>
    <t>-1407460151</t>
  </si>
  <si>
    <t>776</t>
  </si>
  <si>
    <t>Podlahy povlakové</t>
  </si>
  <si>
    <t>227</t>
  </si>
  <si>
    <t>776201812</t>
  </si>
  <si>
    <t>Demontáž lepených povlakových podlah s podložkou ručně</t>
  </si>
  <si>
    <t>-489125840</t>
  </si>
  <si>
    <t>228</t>
  </si>
  <si>
    <t>776111116</t>
  </si>
  <si>
    <t>Odstranění zbytků lepidla z podkladu povlakových podlah broušením</t>
  </si>
  <si>
    <t>-523986066</t>
  </si>
  <si>
    <t>93,19+2,89+4,62+4,4+1,2+6,87</t>
  </si>
  <si>
    <t>229</t>
  </si>
  <si>
    <t>776121112</t>
  </si>
  <si>
    <t>Vodou ředitelná penetrace savého podkladu povlakových podlah</t>
  </si>
  <si>
    <t>411618299</t>
  </si>
  <si>
    <t>230</t>
  </si>
  <si>
    <t>776141124</t>
  </si>
  <si>
    <t>Stěrka podlahová nivelační pro vyrovnání podkladu povlakových podlah pevnosti 30 MPa tl přes 8 do 10 mm</t>
  </si>
  <si>
    <t>823698189</t>
  </si>
  <si>
    <t>231</t>
  </si>
  <si>
    <t>776222111</t>
  </si>
  <si>
    <t>Lepení pásů z PVC 2-složkovým lepidlem</t>
  </si>
  <si>
    <t>-1857767208</t>
  </si>
  <si>
    <t>232</t>
  </si>
  <si>
    <t>28412245</t>
  </si>
  <si>
    <t>krytina podlahová heterogenní š 1,5m tl 2mm</t>
  </si>
  <si>
    <t>1926983755</t>
  </si>
  <si>
    <t>6,87*1,1</t>
  </si>
  <si>
    <t>233</t>
  </si>
  <si>
    <t>776411112</t>
  </si>
  <si>
    <t>Montáž obvodových soklíků výšky do 100 mm</t>
  </si>
  <si>
    <t>1622736824</t>
  </si>
  <si>
    <t>2*2,695+2*2,69</t>
  </si>
  <si>
    <t>234</t>
  </si>
  <si>
    <t>28411010</t>
  </si>
  <si>
    <t>lišta soklová PVC 20x100mm</t>
  </si>
  <si>
    <t>-1988380898</t>
  </si>
  <si>
    <t>10,77*1,1 'Přepočtené koeficientem množství</t>
  </si>
  <si>
    <t>235</t>
  </si>
  <si>
    <t>998776201</t>
  </si>
  <si>
    <t>Přesun hmot procentní pro podlahy povlakové v objektech v do 6 m</t>
  </si>
  <si>
    <t>-344128697</t>
  </si>
  <si>
    <t>781</t>
  </si>
  <si>
    <t>Dokončovací práce - obklady</t>
  </si>
  <si>
    <t>236</t>
  </si>
  <si>
    <t>781111011</t>
  </si>
  <si>
    <t>Ometení (oprášení) stěny při přípravě podkladu</t>
  </si>
  <si>
    <t>-208273950</t>
  </si>
  <si>
    <t>(2*3,39+2*2,57)*2,2"1.09"</t>
  </si>
  <si>
    <t>(2*1,78+2*2,57)*2,2"1.07"</t>
  </si>
  <si>
    <t>(2*3,56+5*1,18)*2,2-4*0,7*2,1"1.05,1.06"</t>
  </si>
  <si>
    <t>(2*1,2+2*1)*2,2"1.04"</t>
  </si>
  <si>
    <t>3,7*0,8"1.03"</t>
  </si>
  <si>
    <t>3"umyvadla 1.01+1.01a"</t>
  </si>
  <si>
    <t>237</t>
  </si>
  <si>
    <t>781121011</t>
  </si>
  <si>
    <t>Nátěr penetrační na stěnu</t>
  </si>
  <si>
    <t>-1649973213</t>
  </si>
  <si>
    <t>238</t>
  </si>
  <si>
    <t>781131112</t>
  </si>
  <si>
    <t>Izolace pod obklad nátěrem nebo stěrkou ve dvou vrstvách</t>
  </si>
  <si>
    <t>271552643</t>
  </si>
  <si>
    <t>(2*1,2+2*1)*0,2"vytažení na stěnu 1.04"</t>
  </si>
  <si>
    <t>239</t>
  </si>
  <si>
    <t>781131232</t>
  </si>
  <si>
    <t>Izolace pod obklad těsnícími pásy pro styčné nebo dilatační spáry</t>
  </si>
  <si>
    <t>-712495164</t>
  </si>
  <si>
    <t>(2*3,39+2*2,57)"1.09"</t>
  </si>
  <si>
    <t>(2*1,78+2*2,57)"1.07"</t>
  </si>
  <si>
    <t>(2*3,56+5*1,18)"1.05,1.06"</t>
  </si>
  <si>
    <t>(2*1,2+2*1)"1.04"</t>
  </si>
  <si>
    <t>240</t>
  </si>
  <si>
    <t>781131241</t>
  </si>
  <si>
    <t>Izolace pod obklad těsnícími pásy vnitřní kout</t>
  </si>
  <si>
    <t>1236610508</t>
  </si>
  <si>
    <t>241</t>
  </si>
  <si>
    <t>781131242</t>
  </si>
  <si>
    <t>Izolace pod obklad těsnícími pásy vnější roh</t>
  </si>
  <si>
    <t>1886791421</t>
  </si>
  <si>
    <t>242</t>
  </si>
  <si>
    <t>781131264</t>
  </si>
  <si>
    <t>Izolace pod obklad těsnícími pásy mezi podlahou a stěnou</t>
  </si>
  <si>
    <t>-765068222</t>
  </si>
  <si>
    <t>243</t>
  </si>
  <si>
    <t>781474115</t>
  </si>
  <si>
    <t xml:space="preserve">Montáž obkladů vnitřních keramických hladkých do 25 ks/m2 lepených flexibilním lepidlem </t>
  </si>
  <si>
    <t>1336947665</t>
  </si>
  <si>
    <t>244</t>
  </si>
  <si>
    <t>59761068</t>
  </si>
  <si>
    <t>obklad keramický  pro interiér přes 22 do 25ks/m2</t>
  </si>
  <si>
    <t>1208558519</t>
  </si>
  <si>
    <t>83,768*1,1 'Přepočtené koeficientem množství</t>
  </si>
  <si>
    <t>245</t>
  </si>
  <si>
    <t>781479195</t>
  </si>
  <si>
    <t>Příplatek k montáži obkladů vnitřních keramických hladkých za spárování bílým cementem</t>
  </si>
  <si>
    <t>-316777094</t>
  </si>
  <si>
    <t>246</t>
  </si>
  <si>
    <t>781494111R</t>
  </si>
  <si>
    <t>Nerezové profily rohové lepené flexibilním lepidlem</t>
  </si>
  <si>
    <t>1030191890</t>
  </si>
  <si>
    <t>4,3"okna"</t>
  </si>
  <si>
    <t>4*4,9"dveře 70"</t>
  </si>
  <si>
    <t>2*5"dveře 80"</t>
  </si>
  <si>
    <t>7*2,2"vnější rohy"</t>
  </si>
  <si>
    <t>2*0,9"geberit"</t>
  </si>
  <si>
    <t>247</t>
  </si>
  <si>
    <t>781494511R</t>
  </si>
  <si>
    <t>Nerezové profily ukončovací lepené flexibilním lepidlem</t>
  </si>
  <si>
    <t>-636449838</t>
  </si>
  <si>
    <t>248</t>
  </si>
  <si>
    <t>781495123</t>
  </si>
  <si>
    <t>Separační provazec do pružných spar průměru 6 mm</t>
  </si>
  <si>
    <t>1477320633</t>
  </si>
  <si>
    <t>249</t>
  </si>
  <si>
    <t>781495141</t>
  </si>
  <si>
    <t>Průnik obkladem kruhový do DN 30</t>
  </si>
  <si>
    <t>-586765241</t>
  </si>
  <si>
    <t>250</t>
  </si>
  <si>
    <t>781495142</t>
  </si>
  <si>
    <t>Průnik obkladem kruhový přes DN 30 do DN 90</t>
  </si>
  <si>
    <t>-9690112</t>
  </si>
  <si>
    <t>251</t>
  </si>
  <si>
    <t>781495143</t>
  </si>
  <si>
    <t>Průnik obkladem kruhový přes DN 90</t>
  </si>
  <si>
    <t>385843116</t>
  </si>
  <si>
    <t>252</t>
  </si>
  <si>
    <t>781495211</t>
  </si>
  <si>
    <t>Čištění vnitřních ploch stěn po provedení obkladu chemickými prostředky</t>
  </si>
  <si>
    <t>-252088185</t>
  </si>
  <si>
    <t>253</t>
  </si>
  <si>
    <t>998781201</t>
  </si>
  <si>
    <t>Přesun hmot procentní pro obklady keramické v objektech v do 6 m</t>
  </si>
  <si>
    <t>1169937680</t>
  </si>
  <si>
    <t>783</t>
  </si>
  <si>
    <t>Dokončovací práce - nátěry</t>
  </si>
  <si>
    <t>254</t>
  </si>
  <si>
    <t>783301303</t>
  </si>
  <si>
    <t>Bezoplachové odrezivění zámečnických konstrukcí</t>
  </si>
  <si>
    <t>1637868290</t>
  </si>
  <si>
    <t>10"ostatní doplňkové zám. kce"</t>
  </si>
  <si>
    <t>255</t>
  </si>
  <si>
    <t>783301311</t>
  </si>
  <si>
    <t>Odmaštění zámečnických konstrukcí vodou ředitelným odmašťovačem</t>
  </si>
  <si>
    <t>532077477</t>
  </si>
  <si>
    <t>256</t>
  </si>
  <si>
    <t>783301401</t>
  </si>
  <si>
    <t>Ometení zámečnických konstrukcí</t>
  </si>
  <si>
    <t>549789651</t>
  </si>
  <si>
    <t>257</t>
  </si>
  <si>
    <t>783306801</t>
  </si>
  <si>
    <t>Odstranění nátěru ze zámečnických konstrukcí obroušením</t>
  </si>
  <si>
    <t>899316588</t>
  </si>
  <si>
    <t>258</t>
  </si>
  <si>
    <t>783314101</t>
  </si>
  <si>
    <t>Základní jednonásobný syntetický nátěr zámečnických konstrukcí</t>
  </si>
  <si>
    <t>-1849531932</t>
  </si>
  <si>
    <t>259</t>
  </si>
  <si>
    <t>783315101</t>
  </si>
  <si>
    <t>Mezinátěr jednonásobný syntetický standardní zámečnických konstrukcí</t>
  </si>
  <si>
    <t>-330309457</t>
  </si>
  <si>
    <t>260</t>
  </si>
  <si>
    <t>783317101</t>
  </si>
  <si>
    <t>Krycí jednonásobný syntetický standardní nátěr zámečnických konstrukcí</t>
  </si>
  <si>
    <t>-660350571</t>
  </si>
  <si>
    <t>261</t>
  </si>
  <si>
    <t>783823173</t>
  </si>
  <si>
    <t>Penetrační silikátový nátěr omítek stupně členitosti 4</t>
  </si>
  <si>
    <t>1526456169</t>
  </si>
  <si>
    <t>262</t>
  </si>
  <si>
    <t>783827463</t>
  </si>
  <si>
    <t>Krycí dvojnásobný silikátový nátěr omítek stupně členitosti 4</t>
  </si>
  <si>
    <t>457800895</t>
  </si>
  <si>
    <t>Poznámka k položce:_x000D_
Dle stávajícího a požadavků NPÚ</t>
  </si>
  <si>
    <t>263</t>
  </si>
  <si>
    <t>783827469</t>
  </si>
  <si>
    <t>Příplatek k cenám dvojnásobného nátěru omítek stupně členitosti 4 za biocidní přísadu</t>
  </si>
  <si>
    <t>1330672248</t>
  </si>
  <si>
    <t>264</t>
  </si>
  <si>
    <t>783897615</t>
  </si>
  <si>
    <t>Příplatek k cenám dvojnásobného krycího nátěru omítek za za barevné provedení v odstínu sytém</t>
  </si>
  <si>
    <t>-644265246</t>
  </si>
  <si>
    <t>784</t>
  </si>
  <si>
    <t>Dokončovací práce - malby</t>
  </si>
  <si>
    <t>265</t>
  </si>
  <si>
    <t>784171101</t>
  </si>
  <si>
    <t>Zakrytí vnitřních podlah včetně pozdějšího odkrytí</t>
  </si>
  <si>
    <t>-1935357539</t>
  </si>
  <si>
    <t>266</t>
  </si>
  <si>
    <t>58124842</t>
  </si>
  <si>
    <t>fólie pro malířské potřeby zakrývací tl 7µ 4x5m</t>
  </si>
  <si>
    <t>-803954749</t>
  </si>
  <si>
    <t>125,04*1,05 'Přepočtené koeficientem množství</t>
  </si>
  <si>
    <t>267</t>
  </si>
  <si>
    <t>784171121</t>
  </si>
  <si>
    <t>Zakrytí vnitřních ploch konstrukcí nebo prvků v místnostech v do 3,80 m</t>
  </si>
  <si>
    <t>-1463728503</t>
  </si>
  <si>
    <t>268</t>
  </si>
  <si>
    <t>-1427434826</t>
  </si>
  <si>
    <t>30*1,05 'Přepočtené koeficientem množství</t>
  </si>
  <si>
    <t>269</t>
  </si>
  <si>
    <t>784111013</t>
  </si>
  <si>
    <t>Obroušení podkladu omítnutého v místnostech výšky do 5,00 m</t>
  </si>
  <si>
    <t>1929877368</t>
  </si>
  <si>
    <t>515,803"stěny"</t>
  </si>
  <si>
    <t>270</t>
  </si>
  <si>
    <t>784121001</t>
  </si>
  <si>
    <t>Oškrabání malby v mísnostech v do 3,80 m</t>
  </si>
  <si>
    <t>-2070391993</t>
  </si>
  <si>
    <t>287,423"st. stěny"</t>
  </si>
  <si>
    <t>271</t>
  </si>
  <si>
    <t>784121011</t>
  </si>
  <si>
    <t>Rozmývání podkladu po oškrabání malby v místnostech v do 3,80 m</t>
  </si>
  <si>
    <t>986853238</t>
  </si>
  <si>
    <t>272</t>
  </si>
  <si>
    <t>784181121</t>
  </si>
  <si>
    <t>Hloubková jednonásobná bezbarvá penetrace podkladu v místnostech v do 3,80 m</t>
  </si>
  <si>
    <t>752565894</t>
  </si>
  <si>
    <t>273</t>
  </si>
  <si>
    <t>784211103</t>
  </si>
  <si>
    <t>Dvojnásobné bílé malby ze směsí za mokra výborně otěruvzdorných v místnostech výšky do 5,00 m</t>
  </si>
  <si>
    <t>-1626344743</t>
  </si>
  <si>
    <t>Poznámka k položce:_x000D_
dle pož. NPÚ</t>
  </si>
  <si>
    <t>125,04"stropy"</t>
  </si>
  <si>
    <t>274</t>
  </si>
  <si>
    <t>784211167</t>
  </si>
  <si>
    <t>Příplatek k cenám 2x maleb ze směsí za mokra oděruvzdorných za barevnou malbu v náročném odstínu</t>
  </si>
  <si>
    <t>-1326657023</t>
  </si>
  <si>
    <t>786</t>
  </si>
  <si>
    <t>Dokončovací práce - čalounické úpravy</t>
  </si>
  <si>
    <t>275</t>
  </si>
  <si>
    <t>786624111</t>
  </si>
  <si>
    <t>Montáž lamelové žaluzie do oken zdvojených dřevěných otevíravých, sklápěcích a vyklápěcích</t>
  </si>
  <si>
    <t>39805354</t>
  </si>
  <si>
    <t>Poznámka k položce:_x000D_
Dle NPÚ</t>
  </si>
  <si>
    <t>6*1,6*3,7</t>
  </si>
  <si>
    <t>276</t>
  </si>
  <si>
    <t>5534620001</t>
  </si>
  <si>
    <t>žaluzie vertikální interiérové kompletní provedení včetně ovládání, profilů, lamel a garnyže</t>
  </si>
  <si>
    <t>-629269257</t>
  </si>
  <si>
    <t>277</t>
  </si>
  <si>
    <t>998786202</t>
  </si>
  <si>
    <t>Přesun hmot procentní pro čalounické úpravy v objektech v do 12 m</t>
  </si>
  <si>
    <t>586937127</t>
  </si>
  <si>
    <t>Práce a dodávky M</t>
  </si>
  <si>
    <t>21-M</t>
  </si>
  <si>
    <t>Elektromontáže</t>
  </si>
  <si>
    <t>278</t>
  </si>
  <si>
    <t>218040061</t>
  </si>
  <si>
    <t>Demontáž kotev sloupových pro stožár ze země do 30 kN vč. základu</t>
  </si>
  <si>
    <t>795481862</t>
  </si>
  <si>
    <t>279</t>
  </si>
  <si>
    <t>218040081</t>
  </si>
  <si>
    <t>Demontáž stožárů nn ocelových příhradových</t>
  </si>
  <si>
    <t>-1387596447</t>
  </si>
  <si>
    <t>002 - Vzduchotechnika</t>
  </si>
  <si>
    <t>D1 - Zařízení č.1 - Větrání kavárny (m.č. 1.01, 1.06 až 1.08)</t>
  </si>
  <si>
    <t>D2 - Zařízení č.2 - Větrání sociálního zařízení (m.č.1.04 a 1.05)</t>
  </si>
  <si>
    <t>D3 - Zařízení č. 3 - Drobný doplňkový a pomocný materiál</t>
  </si>
  <si>
    <t>D5 - Ostatní činnosti</t>
  </si>
  <si>
    <t>D1</t>
  </si>
  <si>
    <t>Zařízení č.1 - Větrání kavárny (m.č. 1.01, 1.06 až 1.08)</t>
  </si>
  <si>
    <t>Pol1</t>
  </si>
  <si>
    <t>Poznámka k položce:_x000D_
POZOR obslužná strana dle PD_x000D_
Techn. reprezentant MANDÍK P 2,8 EKODESIGN 2018</t>
  </si>
  <si>
    <t>Pol2</t>
  </si>
  <si>
    <t>Venkovní vzduchem chlazená kompresorová jednotka (chlazení a topení) včetně příslušenství, parametry dle PD</t>
  </si>
  <si>
    <t>ks</t>
  </si>
  <si>
    <t xml:space="preserve">Poznámka k položce:_x000D_
Chladivo R32_x000D_
Qchjm = 12 kW _x000D_
Qtjm = 13,5 kW _x000D_
P = 3,61 kW, Ijm. = 7 A,  Imax. = 14 A, Ijištění = 16 A _x000D_
U = 400 V/3f/50 Hz_x000D_
Hladina akustického tlaku (v 1m) - chlazení/topení = 57/57 dB(A)_x000D_
Akustický výkon- chlazení/topení = 71/71 dB(A)_x000D_
_x000D_
Technický reprezentant  FUJITSU AOYG-45KRTA_x000D_
_x000D_
_x000D_
</t>
  </si>
  <si>
    <t>Pol2.1</t>
  </si>
  <si>
    <t>Modul pro řízení, 0-10V</t>
  </si>
  <si>
    <t>1225885878</t>
  </si>
  <si>
    <t xml:space="preserve">Poznámka k položce:_x000D_
Technický reprezentant  FUJITSU UTI-INV-DX_x000D_
_x000D_
_x000D_
</t>
  </si>
  <si>
    <t>Pol2.2</t>
  </si>
  <si>
    <t>Chladivové potrubí D15,88/D9,52 včetně tepelné izolace a elektrokomunikačního kabelu, tlakové zkoušky, montážní materiál včetně montáže, Komponenty CHO</t>
  </si>
  <si>
    <t>-726076100</t>
  </si>
  <si>
    <t xml:space="preserve">Poznámka k položce:_x000D_
_x000D_
_x000D_
_x000D_
</t>
  </si>
  <si>
    <t>Pol5</t>
  </si>
  <si>
    <t>Vložka tlumící 100x380-950, PM 12 0490.0</t>
  </si>
  <si>
    <t>Pol6</t>
  </si>
  <si>
    <t>Drallová výustka RFD-R-D-US/160</t>
  </si>
  <si>
    <t>Poznámka k položce:_x000D_
Technický reprezentant Trox</t>
  </si>
  <si>
    <t>Pol7</t>
  </si>
  <si>
    <t>Drallová výustka RFD-R-D-A-M/250</t>
  </si>
  <si>
    <t>Pol8</t>
  </si>
  <si>
    <t>Výustka 400x200, VK-1.P-R1, TPJ 68-12-76</t>
  </si>
  <si>
    <t>Poznámka k položce:_x000D_
Technický reprezentant PROCLIMA</t>
  </si>
  <si>
    <t>Pol9</t>
  </si>
  <si>
    <t>Talířový ventil odvodní D80 - kovový</t>
  </si>
  <si>
    <t>Poznámka k položce:_x000D_
Technický reprezentant ELDESIGN</t>
  </si>
  <si>
    <t>Pol10</t>
  </si>
  <si>
    <t>Talířový ventil odvodní D100 - kovový</t>
  </si>
  <si>
    <t>Pol11</t>
  </si>
  <si>
    <t>Ohebné potrubí SONOFLEX MI,D 200</t>
  </si>
  <si>
    <t>bm</t>
  </si>
  <si>
    <t>Pol12</t>
  </si>
  <si>
    <t>Stěnová mřížka MSU 25-1.0</t>
  </si>
  <si>
    <t>Pol13</t>
  </si>
  <si>
    <t>Kruhové potrubí sk.I - SPIRO, EN 1506, EN 12 237 - pozink. plech</t>
  </si>
  <si>
    <t>Poznámka k položce:_x000D_
průměr D80 - 20% tvarovek_x000D_
průměr D100 - 0% tvarovek_x000D_
průměr D250 - 30% tvarovek_x000D_
průměr D315 - 30% tvarovek_x000D_
průměr D355 - 30% tvarovek</t>
  </si>
  <si>
    <t>Pol14</t>
  </si>
  <si>
    <t>Čtyřhranné potrubí skupiny I, EN 12 097, EN 1507 - pozink. plech</t>
  </si>
  <si>
    <t>Poznámka k položce:_x000D_
(horizontální část odtahové větve má spodní hranu těsnou)</t>
  </si>
  <si>
    <t>Pol15</t>
  </si>
  <si>
    <t>Spojovací a těsnící materiál</t>
  </si>
  <si>
    <t>Pol16</t>
  </si>
  <si>
    <t>Hluková izolace - desky minerální vlny ORSIL s Al folií o tl.6 cm, λ = 0,038 W∙m-1∙K-1</t>
  </si>
  <si>
    <t>Poznámka k položce:_x000D_
(veškeré VZT rozvody od zdroje hluku až po tlumiče hluku včetně)</t>
  </si>
  <si>
    <t>Pol17</t>
  </si>
  <si>
    <t>Tepelná izolace - desky minerální vlny ORSIL s Al folií o tl.4 cm, λ = 0,038 W∙m-1∙K-1</t>
  </si>
  <si>
    <t>Poznámka k položce:_x000D_
(veškeré VZT rozvody uvnitř objektu na sání čerstvého venkovního vzduchu a na výfuku vzduchu odpadního)</t>
  </si>
  <si>
    <t>D2</t>
  </si>
  <si>
    <t>Zařízení č.2 - Větrání sociálního zařízení (m.č.1.04 a 1.05)</t>
  </si>
  <si>
    <t>Pol18</t>
  </si>
  <si>
    <t>Potrubní radiální ventilátor RK160 V = 260 m3/h, ro = 1,2 kg/m3, dp = 200 Pa, P = 0,068 kW, U = 230 V/50 Hz, I = 0,3 A</t>
  </si>
  <si>
    <t>Pol19</t>
  </si>
  <si>
    <t>Pružná spojka VBM 160</t>
  </si>
  <si>
    <t>Pol20</t>
  </si>
  <si>
    <t>Tlumič hluku MAA 160-600</t>
  </si>
  <si>
    <t>Pol21</t>
  </si>
  <si>
    <t>Klapka MSK D160</t>
  </si>
  <si>
    <t>Pol22</t>
  </si>
  <si>
    <t>Pol23</t>
  </si>
  <si>
    <t>Talířový ventil odvodní D160 - kovový</t>
  </si>
  <si>
    <t>Pol24</t>
  </si>
  <si>
    <t>Ohebné potrubí SONOFLEX MI,D 100</t>
  </si>
  <si>
    <t>Pol25</t>
  </si>
  <si>
    <t>Ohebné potrubí SONOFLEX MI,D 160</t>
  </si>
  <si>
    <t>Pol26</t>
  </si>
  <si>
    <t>Poznámka k položce:_x000D_
průměr D160 - 30% tvarovek</t>
  </si>
  <si>
    <t>D3</t>
  </si>
  <si>
    <t>Zařízení č. 3 - Drobný doplňkový a pomocný materiál</t>
  </si>
  <si>
    <t>Pol27</t>
  </si>
  <si>
    <t>Pro zhotovení konzol, závěsů a dalších součástí, které jsou nezbytné pro montáž VZT zařízení (tyče průřezu D, L, spojovací materiál, atd.).</t>
  </si>
  <si>
    <t>D5</t>
  </si>
  <si>
    <t>Ostatní činnosti</t>
  </si>
  <si>
    <t>Pol29</t>
  </si>
  <si>
    <t>Doprava zařízení a elementů VZT</t>
  </si>
  <si>
    <t>Pol30</t>
  </si>
  <si>
    <t>Transport zařízení VZT horizontální i vertikální</t>
  </si>
  <si>
    <t>Pol32</t>
  </si>
  <si>
    <t>Lešení</t>
  </si>
  <si>
    <t>Pol33</t>
  </si>
  <si>
    <t>Uvedení zařízení do provozu včetně individuálního vyzkoušení</t>
  </si>
  <si>
    <t>Poznámka k položce:_x000D_
Oživení a zaregulování všech systémů, provedení všech provozních a předepsaných zkoušek dle norem a předpisů platných v České republice, včetně dodání protokolů, revizních zpráv,provozního řádu, návodů v českém jazyce a zaškolení obsluhy. Dále pak dodání informačního systému v rozsahu nevyhnutelně potřebném pro provoz a údržbu - označení potrubí dle ČN</t>
  </si>
  <si>
    <t>Pol34</t>
  </si>
  <si>
    <t>Funkčí zkouška - zkušební provoz</t>
  </si>
  <si>
    <t>Pol35</t>
  </si>
  <si>
    <t>Seřízení a proměření, vypracování protokolu o zkouškách</t>
  </si>
  <si>
    <t>Pol36</t>
  </si>
  <si>
    <t>Měření hluku VZT zařízení včetně vypracování protokolu</t>
  </si>
  <si>
    <t>Pol38</t>
  </si>
  <si>
    <t>Zaškolení personálu obsluhy a údržby</t>
  </si>
  <si>
    <t>003 - Elektroinstalace silnoproud + slaboproud</t>
  </si>
  <si>
    <t>D1 - Elektroměrový rozvaděč R17.1P</t>
  </si>
  <si>
    <t>D2 - Přemístění rozvaděče R-OSVĚTLENÍ</t>
  </si>
  <si>
    <t>D3 - Rozvaděč R17.REST</t>
  </si>
  <si>
    <t>D4 - Úložný materiál,spínače, zásuvky, krabice, příslušenství - elektroinstalace NN + SK</t>
  </si>
  <si>
    <t>D5 - Kabely</t>
  </si>
  <si>
    <t xml:space="preserve">D6 - Svítidla </t>
  </si>
  <si>
    <t>D7 - Kabely SK</t>
  </si>
  <si>
    <t>D8 - EZS - Elektronické zabezpečovací systémy</t>
  </si>
  <si>
    <t>D9 - IT</t>
  </si>
  <si>
    <t>Elektroměrový rozvaděč R17.1P</t>
  </si>
  <si>
    <t>Pol39</t>
  </si>
  <si>
    <t>Zmapování stávajícího stavu rozvodnice</t>
  </si>
  <si>
    <t>Pol40</t>
  </si>
  <si>
    <t>Přepojení stávajících kabelových vývodu nájemní jednotky na nově instalovaný kabelový vývod</t>
  </si>
  <si>
    <t>Pol41</t>
  </si>
  <si>
    <t>Jistič 3x25A / B 10kA</t>
  </si>
  <si>
    <t>Pol42</t>
  </si>
  <si>
    <t>Vyhotovení finálního schématu rozvaděče</t>
  </si>
  <si>
    <t>Pol43</t>
  </si>
  <si>
    <t>Drobný více nespecifikovaný materál (můstky, svorky, ranžírování, lišty,….)</t>
  </si>
  <si>
    <t>Přemístění rozvaděče R-OSVĚTLENÍ</t>
  </si>
  <si>
    <t>Pol44</t>
  </si>
  <si>
    <t>Zmapování stávajícího stavu rozvaděče, včetně označení kabelových vývodů a vyhotovení kontrolního schéma</t>
  </si>
  <si>
    <t>Pol45</t>
  </si>
  <si>
    <t>Projednání změny pozice rozvaděče se správcem objektu</t>
  </si>
  <si>
    <t>Pol46</t>
  </si>
  <si>
    <t>Demontáž stávajícího rozvaděče, včetně demontáže a ukončení kabelových vývodů</t>
  </si>
  <si>
    <t>Pol47</t>
  </si>
  <si>
    <t>Oceloplastová rozvodnice pro zapuštěnou montáž 3x14 modulů, včetně instalačního příslušenství (U-lišty, kryty, držáky), rozměry 362x643x95 (ŠxVxH), IP30</t>
  </si>
  <si>
    <t>Pol48</t>
  </si>
  <si>
    <t>Instalace rozvodnice v pozici dle výkresové části projektové dokumentace</t>
  </si>
  <si>
    <t>Pol49</t>
  </si>
  <si>
    <t>Vyzbrojení rozvodnice demontovanými přístroji, včetně zapojení vývodů</t>
  </si>
  <si>
    <t>Pol50</t>
  </si>
  <si>
    <t>Drobný více nespecifikovaný materál (můstky, svorky, kabelová oka, ranžírování, lišty,….)</t>
  </si>
  <si>
    <t>Pol51</t>
  </si>
  <si>
    <t>Kabel CYKY-J 3x2,5</t>
  </si>
  <si>
    <t>Pol52</t>
  </si>
  <si>
    <t>Kabel CYKY-J 3x1,5</t>
  </si>
  <si>
    <t>Pol53</t>
  </si>
  <si>
    <t>Kabel CYKY-J 5x1,5</t>
  </si>
  <si>
    <t>Pol54</t>
  </si>
  <si>
    <t>Kabelová spojka 5x1,5 - 5x2,5 včetně Cu spojovačů, teplem smrštitelná bužírka</t>
  </si>
  <si>
    <t>Pol54.1</t>
  </si>
  <si>
    <t>Elektroměr s dálkovým odečtem dle standardů LDSŽ ED 310 DB</t>
  </si>
  <si>
    <t>-2041775380</t>
  </si>
  <si>
    <t>Rozvaděč R17.REST</t>
  </si>
  <si>
    <t>Pol55</t>
  </si>
  <si>
    <t>Zapuštěná oceloplechová rozvodnice 5x 24 modulů, včetně instalačního příslušenství (U-lišty, kryty, držáky), rozměry 514x750x147 (ŠxVxH), IP43/20</t>
  </si>
  <si>
    <t>Pol56</t>
  </si>
  <si>
    <t>Instalace rozvodnice do pozice dle PD</t>
  </si>
  <si>
    <t>Pol57</t>
  </si>
  <si>
    <t>Vyzbrojení rozvaděčové skříně - přípojnice, svorky, praporce, vydrátování rozvaděče a další</t>
  </si>
  <si>
    <t>Pol58</t>
  </si>
  <si>
    <t>Vypínač 3x 63A</t>
  </si>
  <si>
    <t>Pol59</t>
  </si>
  <si>
    <t>Pojistkový odpojovač pro válcové pojistky 22x58, 3-pól, na DIN lištu</t>
  </si>
  <si>
    <t>Pol60</t>
  </si>
  <si>
    <t>Pojistkové vložky válcové 22x58, zkratovací</t>
  </si>
  <si>
    <t>Pol61</t>
  </si>
  <si>
    <t>Svodič přepětí typ 1+2, zapojení 3+1, Un=230/400V, Iimp=12,5kA</t>
  </si>
  <si>
    <t>Pol62</t>
  </si>
  <si>
    <t>Jistič 3x32A / B 10kA</t>
  </si>
  <si>
    <t>Pol63</t>
  </si>
  <si>
    <t>Jistič 3x16A / B 10kA</t>
  </si>
  <si>
    <t>Pol64</t>
  </si>
  <si>
    <t>Jistič 1x16A / B 10kA</t>
  </si>
  <si>
    <t>Pol65</t>
  </si>
  <si>
    <t>Jistič 1x10A / B 10kA</t>
  </si>
  <si>
    <t>Pol66</t>
  </si>
  <si>
    <t>Proudový chránič 4-pólový, 40A, 30mA, typ A, 10kA</t>
  </si>
  <si>
    <t>-2004840889</t>
  </si>
  <si>
    <t>Pol67</t>
  </si>
  <si>
    <t>Drobný instalační materiál (slaněné vodiče vyvazovací, dutinky, popisky, atp.)</t>
  </si>
  <si>
    <t>Pol68</t>
  </si>
  <si>
    <t>Vyhotovení výrobní dokumentace rozvaděče</t>
  </si>
  <si>
    <t>Pol69</t>
  </si>
  <si>
    <t>D4</t>
  </si>
  <si>
    <t>Úložný materiál,spínače, zásuvky, krabice, příslušenství - elektroinstalace NN + SK</t>
  </si>
  <si>
    <t>Pol70</t>
  </si>
  <si>
    <t>Přístrojové krabice, univerzální, rozbočovací a další do omítek nebo SDK vč. Příslušenství</t>
  </si>
  <si>
    <t>Pol71</t>
  </si>
  <si>
    <t>Průrazy stavebními konstrukcemi</t>
  </si>
  <si>
    <t>Pol72</t>
  </si>
  <si>
    <t>Průraz příčky do 20cm</t>
  </si>
  <si>
    <t>Pol73</t>
  </si>
  <si>
    <t>Drážkování, zasekávání, sádrování, zapravení a další pro uložení kabelových tras</t>
  </si>
  <si>
    <t>Pol74</t>
  </si>
  <si>
    <t>Svorkovnice (např. Wago)</t>
  </si>
  <si>
    <t>Pol75</t>
  </si>
  <si>
    <t>Přístroj zásuvka 230V, vč. masky a rámečku, zapuštěná montáž (barvu a typ upřesní architekt) vč. přístr. krabice</t>
  </si>
  <si>
    <t>Pol75.1</t>
  </si>
  <si>
    <t>Datová zásuvka jednoduchá, vč. masky a rámečku, zapuštěná montáž (barvu a typ upřesní architekt) vč. přístr. krabice</t>
  </si>
  <si>
    <t>-227167743</t>
  </si>
  <si>
    <t>Pol75.2</t>
  </si>
  <si>
    <t>Datová zásuvka dvojitá, vč. masky a rámečku, zapuštěná montáž (barvu a typ upřesní architekt) vč. přístr. krabice</t>
  </si>
  <si>
    <t>1333840442</t>
  </si>
  <si>
    <t>Pol78</t>
  </si>
  <si>
    <t>Vypínač č.1 250V/10AX vč. klapátka a rámečku (barvu a typ upřesní architekt) zapuštěná montáž vč. přístr. krabice</t>
  </si>
  <si>
    <t>Pol79</t>
  </si>
  <si>
    <t>Vypínač č.6 250V/10AX vč. klapátka a rámečku (barvu a typ upřesní architekt) zapuštěná montáž vč. přístr. krabice</t>
  </si>
  <si>
    <t>Pol80</t>
  </si>
  <si>
    <t>Vypínač č.6+6 250V/10AX vč. klapátka a rámečku (barvu a typ upřesní architekt) zapuštěná montáž vč. přístr. krabice</t>
  </si>
  <si>
    <t>Pol81</t>
  </si>
  <si>
    <t>Vypínač č.7 250V/10AX vč. klapátka a rámečku (barvu a typ upřesní architekt) zapuštěná montáž vč. přístr. krabice</t>
  </si>
  <si>
    <t>Pol82</t>
  </si>
  <si>
    <t>Tlač. spínač jednonásobný vč. klapátka a rámečku (barvu a typ upřesní architekt) zapuštěná montáž vč. přístr. krabice</t>
  </si>
  <si>
    <t>Pol82.1</t>
  </si>
  <si>
    <t>Ukončení přípravy pro budoucí napojení svítidel a zásuvek baru v podlahové/nástěnné krabici</t>
  </si>
  <si>
    <t>1438089441</t>
  </si>
  <si>
    <t>Pol82.2</t>
  </si>
  <si>
    <t>Ukončení přípravy pro budoucí napojení technologií - nástěnná krabice/zásuvka</t>
  </si>
  <si>
    <t>-208056425</t>
  </si>
  <si>
    <t>Pol83</t>
  </si>
  <si>
    <t>Konektor RJ45 (Cat.6A) včetně instalace na datový kabel</t>
  </si>
  <si>
    <t>Pol84</t>
  </si>
  <si>
    <t>Pokládka PVC chrániček dle typu materiálu zdivo/SDK</t>
  </si>
  <si>
    <t>Pol85</t>
  </si>
  <si>
    <t>Elektroinstlační trubka prům 40mm ohebná (vytrubkování do podhledu)</t>
  </si>
  <si>
    <t>Pol86</t>
  </si>
  <si>
    <t>Elektroinstlační trubka prům 16mm ohebná</t>
  </si>
  <si>
    <t>Pol87</t>
  </si>
  <si>
    <t>Demontáž stávajících kabelových tras, včetně rušení stávající kabeláže ve vnitřním prostoru objektu, demontáž koncových prvků</t>
  </si>
  <si>
    <t>Pol88</t>
  </si>
  <si>
    <t>Provedení uzemnění a pospojování</t>
  </si>
  <si>
    <t>Pol89</t>
  </si>
  <si>
    <t>Inženýrská činnost projektanta</t>
  </si>
  <si>
    <t>Pol90</t>
  </si>
  <si>
    <t>Doprava materiálu na stavbu</t>
  </si>
  <si>
    <t>Pol91</t>
  </si>
  <si>
    <t>Likvidace stavebního odpadu</t>
  </si>
  <si>
    <t>Pol92</t>
  </si>
  <si>
    <t>Likvidace elektroodpadu</t>
  </si>
  <si>
    <t>Pol94</t>
  </si>
  <si>
    <t>Pol95</t>
  </si>
  <si>
    <t>Drobný nespecifikovaný materiál</t>
  </si>
  <si>
    <t>Kabely</t>
  </si>
  <si>
    <t>Pol96</t>
  </si>
  <si>
    <t>Kabel CYKY-J 5x6</t>
  </si>
  <si>
    <t>Pol97</t>
  </si>
  <si>
    <t>Kabel CYKY-J 5x10</t>
  </si>
  <si>
    <t>Pol98</t>
  </si>
  <si>
    <t>Kabel CYKY-J 5x2,5</t>
  </si>
  <si>
    <t>Pol99</t>
  </si>
  <si>
    <t>Vodič CY 10</t>
  </si>
  <si>
    <t>Pol100</t>
  </si>
  <si>
    <t>Vodič CAY 4mm zž</t>
  </si>
  <si>
    <t>Pol101</t>
  </si>
  <si>
    <t>Vodič CYA 6mm zž</t>
  </si>
  <si>
    <t>Pol102</t>
  </si>
  <si>
    <t>Drobná nespecifikovaná kabeláž</t>
  </si>
  <si>
    <t>D6</t>
  </si>
  <si>
    <t xml:space="preserve">Svítidla </t>
  </si>
  <si>
    <t>Pol103</t>
  </si>
  <si>
    <t>Svítidlo č. 1, stropní panelové přisazené, 1x LED 39W, 6500 K, IP 65, 4400 lm</t>
  </si>
  <si>
    <t>Poznámka k položce:_x000D_
Nutno vyvzorkovat a zpracovat knihu svítidel, dle požadavků NPÚ</t>
  </si>
  <si>
    <t>Pol103.1</t>
  </si>
  <si>
    <t>Svítidlo č. 2, stropní přisazené, 1x LED 18W, 3000 K, IP 44, 1440 lm</t>
  </si>
  <si>
    <t>-1466108066</t>
  </si>
  <si>
    <t>Pol103.2</t>
  </si>
  <si>
    <t>Svítidlo č. 3, stropní přisazené, 1x LED 24W, 3000 K, IP 44, 1920 lm</t>
  </si>
  <si>
    <t>548327689</t>
  </si>
  <si>
    <t>Pol103.3</t>
  </si>
  <si>
    <t>Svítidlo č. 6, stropní závěsné, 1x LED 8W, 3000K, IP20,  656 lm</t>
  </si>
  <si>
    <t>432374980</t>
  </si>
  <si>
    <t>Poznámka k položce:_x000D_
Nutno vyvzorkovat a zpracovat knihu svítidel, dle požadavků NPÚ_x000D_
_x000D_
technický reprezentant  Starpoint Pendant Luminaire</t>
  </si>
  <si>
    <t>Pol103.4</t>
  </si>
  <si>
    <t>Svítidlo č. 9, stropní přisazené reprezentativní, 1x LED 26W, 3000K, IP20,  3370 lm</t>
  </si>
  <si>
    <t>-1511124655</t>
  </si>
  <si>
    <t>Poznámka k položce:_x000D_
Nutno vyvzorkovat a zpracovat knihu svítidel, dle požadavků NPÚ_x000D_
_x000D_
technický reprezentant  Avola 420 Anbau office</t>
  </si>
  <si>
    <t>Pol106</t>
  </si>
  <si>
    <t>Svítidlo č. N1 - LED nouzové svítidlo, svítící při výpadku, autotest, IP65. Sv. zdroj: LED / 6,7W / 133lm / 230V / 50Hz</t>
  </si>
  <si>
    <t>Pol106.1</t>
  </si>
  <si>
    <t>Svítidlo č. N2 - LED nouzové svítidlo, označení únikové cesty, svítící při výpadku, autotest, IP65. Sv. zdroj: LED / 3,2W / 100lm / 230V / 50Hz</t>
  </si>
  <si>
    <t>854958391</t>
  </si>
  <si>
    <t>Pol109</t>
  </si>
  <si>
    <t>Certifikované měření osvětlení vč. autorizovaného protokolu</t>
  </si>
  <si>
    <t>D7</t>
  </si>
  <si>
    <t>Kabely SK</t>
  </si>
  <si>
    <t>Pol110</t>
  </si>
  <si>
    <t>Datový kabel FTP Cat.6</t>
  </si>
  <si>
    <t>D8</t>
  </si>
  <si>
    <t>EZS - Elektronické zabezpečovací systémy</t>
  </si>
  <si>
    <t>Pol111</t>
  </si>
  <si>
    <t>Ústředna s LAN komunikátorem pro 120 bezdrátových a 230 sběrnicových periferií, 600 uživatelů, 15 sekcí, 128 propgramovatelných vstupů, 64 kalendářních akcí, 50 sms reportů, 15 hlasových reportů, 5 PCO, plastový kryt (ref.: JA-107K)</t>
  </si>
  <si>
    <t>Pol112</t>
  </si>
  <si>
    <t>Bezúdržbový akumulátor 12V/18Ah (ref.: SA214-18)</t>
  </si>
  <si>
    <t>Pol113</t>
  </si>
  <si>
    <t>Sběrnicový přístupový modul s klávesnicí a RFID, jeden ovladací segment (JA-113E)</t>
  </si>
  <si>
    <t>Pol114</t>
  </si>
  <si>
    <t>Sběrnicový PIR detektor pohybu (ref.: JA-110P)</t>
  </si>
  <si>
    <t>Pol115</t>
  </si>
  <si>
    <t>Sběrnicový magnetický detektor otevření (ref.: JA-111M)</t>
  </si>
  <si>
    <t>Pol116</t>
  </si>
  <si>
    <t>Sběrnicový kombinovaný detektor kouře a teplot se sirénkou (ref.: JA-111ST-A)</t>
  </si>
  <si>
    <t>Pol117</t>
  </si>
  <si>
    <t>Sběrnicová opticko akustická signalizace vnitřní (ref.: JA-110A)</t>
  </si>
  <si>
    <t>Pol118</t>
  </si>
  <si>
    <t>Sběrnicový instalační kabel SYKFY 2x2x0,5 (ref.: CC-01)</t>
  </si>
  <si>
    <t>Pol119</t>
  </si>
  <si>
    <t>Zapojení ústředny, čidel a ovládacích prvků, prokabelování s ústřednou EZS</t>
  </si>
  <si>
    <t>Pol120</t>
  </si>
  <si>
    <t>Instalace, naprogramování a oživení ústředny</t>
  </si>
  <si>
    <t>Pol121</t>
  </si>
  <si>
    <t>Zaškolení pro obsluhu a užívání EZS</t>
  </si>
  <si>
    <t>D9</t>
  </si>
  <si>
    <t>IT</t>
  </si>
  <si>
    <t>Pol122</t>
  </si>
  <si>
    <t>Patch panel 24p, Cat.6A, zařezávací, 19" (ref.: SOLARIX patch panel, CAT.6A, 24x RJ45, STP, černý, 1U)</t>
  </si>
  <si>
    <t>Pol123</t>
  </si>
  <si>
    <t>Vyvazovací panel 19"</t>
  </si>
  <si>
    <t>Pol124</t>
  </si>
  <si>
    <t>Montážní sada do racku</t>
  </si>
  <si>
    <t>Pol126</t>
  </si>
  <si>
    <t>Zařezání datové kabeláže do svorkovnice 110/Krone patch panelu, včetně vyvázání a svazkování</t>
  </si>
  <si>
    <t>Pol127</t>
  </si>
  <si>
    <t>Proměření datové kabeláže v souladu s ISO / IEC 11801: 2002 včetně dodatků. Měření se provádí pomocí normové metody Permanent Channel. Vydání protokolu o měření</t>
  </si>
  <si>
    <t>004 - Vedlejší rozpočtové náklady</t>
  </si>
  <si>
    <t>VRN - Vedlejší rozpočtové náklady</t>
  </si>
  <si>
    <t xml:space="preserve">    VRN1 - Průzkumné, geodetické, projektové práce a inženýrská činnost</t>
  </si>
  <si>
    <t xml:space="preserve">    VRN3 - Zařízení staveniště</t>
  </si>
  <si>
    <t xml:space="preserve">    VRN7 - Provozní vlivy</t>
  </si>
  <si>
    <t xml:space="preserve">    VRN8 - Přesun stavebních kapacit</t>
  </si>
  <si>
    <t>VRN</t>
  </si>
  <si>
    <t>VRN1</t>
  </si>
  <si>
    <t>Průzkumné, geodetické, projektové práce a inženýrská činnost</t>
  </si>
  <si>
    <t>010001000</t>
  </si>
  <si>
    <t>Kč</t>
  </si>
  <si>
    <t>1024</t>
  </si>
  <si>
    <t>-1472886148</t>
  </si>
  <si>
    <t>Poznámka k položce:_x000D_
Jedná se o kompletní zajištění průzkumných, geodetických, projektových prací a inženýrské činnosti potřebných k realizaci zakázky, zejména např.pro realizaci sond a statických posudků k bouracím pracím, dopracování realizační a dílenské dokumentace, zpracování dokumentace skutečného provedení včetně skutečného vedení tras ke koncovým prvkům, případné řešení a konzultace ostatních detailů pro provedení prací, zajištění podkladů pro případné nutné vyjádření správců dotčených zařízení, sítí, energetické infrastruktury či orgánů státní správy, zajištění vzorkování, zpracování podrobné projektové dokumentace pro NPÚ včetně následného podání žádosti a zajištění samostatného správního řízení dle požadavků NPÚ, zpracování podklaů pro kolaudační řízení aj.</t>
  </si>
  <si>
    <t>VRN3</t>
  </si>
  <si>
    <t>Zařízení staveniště</t>
  </si>
  <si>
    <t>030001000</t>
  </si>
  <si>
    <t>2025131455</t>
  </si>
  <si>
    <t>Poznámka k položce:_x000D_
Zahrnuje i zábory vč. poplatků a ostatní konstrukce a práce na zařízení, zabezpečení staveniště a jeho označení, náhradní přístup, náhradní značení včetně osazení, vypracování DIR a DIO, pevné oplocení, náhradní energie a média pro přepojování dle požadavků správců technologie a sítí, zabezpečení přístupu po dobu opravy užívaných prostor aj.</t>
  </si>
  <si>
    <t>VRN7</t>
  </si>
  <si>
    <t>Provozní vlivy</t>
  </si>
  <si>
    <t>070001000</t>
  </si>
  <si>
    <t>Provozní vlivy, dozory aj.</t>
  </si>
  <si>
    <t>1799579446</t>
  </si>
  <si>
    <t>Poznámka k položce:_x000D_
zahrnuje zabezpečení prací za plného provozu objektu, v případě nutnosti vytyčení a zabezpečení inž. sítí  včetně projednání, aj., koordinace s ostatními profesemi včetně nákladů za výjezd externích techniků, stavbami a správci dotčených zařízení, provizoria po dobu přepojování dle podmínek dotčených správců, pomocné konstrukce a provizorní zabezpečení včetně odstranění po dokončení prací, etapizace úprav, případné práce v nočních hodinách víkendech a svátcích aj.</t>
  </si>
  <si>
    <t>VRN8</t>
  </si>
  <si>
    <t>Přesun stavebních kapacit</t>
  </si>
  <si>
    <t>080001000</t>
  </si>
  <si>
    <t>Přesun stavebních kapacit, doprava zaměstnanců aj.</t>
  </si>
  <si>
    <t>1453525829</t>
  </si>
  <si>
    <t>Individuální kalkulace</t>
  </si>
  <si>
    <t>Klimatizační a VZT jednotka, podstropní provedení, včetně M+R a kabeláže, příslušenství, parametry a obsah položek dle PD a technické specifikace č. 22DC080 ze dne 14.6.2023</t>
  </si>
  <si>
    <t>Výchozí revize elektroinstalace + průkaz způsobilosti UTZ</t>
  </si>
  <si>
    <t>Praha Vršovice ON – dílčí oprava (část západního křídla)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</si>
</sst>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3"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xf numFmtId="0" fontId="0" fillId="0" borderId="0" xfId="0"/>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26" fillId="0" borderId="0" xfId="0" applyFont="1" applyAlignment="1" applyProtection="1">
      <alignment horizontal="lef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39</xdr:col>
      <xdr:colOff>290830</xdr:colOff>
      <xdr:row>3</xdr:row>
      <xdr:rowOff>0</xdr:rowOff>
    </xdr:from>
    <xdr:to>
      <xdr:col>40</xdr:col>
      <xdr:colOff>367030</xdr:colOff>
      <xdr:row>6</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39</xdr:col>
      <xdr:colOff>450850</xdr:colOff>
      <xdr:row>81</xdr:row>
      <xdr:rowOff>0</xdr:rowOff>
    </xdr:from>
    <xdr:to>
      <xdr:col>41</xdr:col>
      <xdr:colOff>177800</xdr:colOff>
      <xdr:row>85</xdr:row>
      <xdr:rowOff>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s://app.urs.cz/products/kros4"/>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twoCellAnchor>
    <xdr:from>
      <xdr:col>9</xdr:col>
      <xdr:colOff>420370</xdr:colOff>
      <xdr:row>3</xdr:row>
      <xdr:rowOff>0</xdr:rowOff>
    </xdr:from>
    <xdr:to>
      <xdr:col>9</xdr:col>
      <xdr:colOff>1216025</xdr:colOff>
      <xdr:row>7</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420370</xdr:colOff>
      <xdr:row>81</xdr:row>
      <xdr:rowOff>0</xdr:rowOff>
    </xdr:from>
    <xdr:to>
      <xdr:col>9</xdr:col>
      <xdr:colOff>1216025</xdr:colOff>
      <xdr:row>85</xdr:row>
      <xdr:rowOff>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420370</xdr:colOff>
      <xdr:row>133</xdr:row>
      <xdr:rowOff>0</xdr:rowOff>
    </xdr:from>
    <xdr:to>
      <xdr:col>9</xdr:col>
      <xdr:colOff>1216025</xdr:colOff>
      <xdr:row>137</xdr:row>
      <xdr:rowOff>0</xdr:rowOff>
    </xdr:to>
    <xdr:pic>
      <xdr:nvPicPr>
        <xdr:cNvPr id="4" name="Picture 3"/>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twoCellAnchor>
    <xdr:from>
      <xdr:col>9</xdr:col>
      <xdr:colOff>420370</xdr:colOff>
      <xdr:row>3</xdr:row>
      <xdr:rowOff>0</xdr:rowOff>
    </xdr:from>
    <xdr:to>
      <xdr:col>9</xdr:col>
      <xdr:colOff>1216025</xdr:colOff>
      <xdr:row>7</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420370</xdr:colOff>
      <xdr:row>81</xdr:row>
      <xdr:rowOff>0</xdr:rowOff>
    </xdr:from>
    <xdr:to>
      <xdr:col>9</xdr:col>
      <xdr:colOff>1216025</xdr:colOff>
      <xdr:row>85</xdr:row>
      <xdr:rowOff>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420370</xdr:colOff>
      <xdr:row>106</xdr:row>
      <xdr:rowOff>0</xdr:rowOff>
    </xdr:from>
    <xdr:to>
      <xdr:col>9</xdr:col>
      <xdr:colOff>1216025</xdr:colOff>
      <xdr:row>110</xdr:row>
      <xdr:rowOff>0</xdr:rowOff>
    </xdr:to>
    <xdr:pic>
      <xdr:nvPicPr>
        <xdr:cNvPr id="4" name="Picture 3"/>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twoCellAnchor>
    <xdr:from>
      <xdr:col>9</xdr:col>
      <xdr:colOff>420370</xdr:colOff>
      <xdr:row>3</xdr:row>
      <xdr:rowOff>0</xdr:rowOff>
    </xdr:from>
    <xdr:to>
      <xdr:col>9</xdr:col>
      <xdr:colOff>1216025</xdr:colOff>
      <xdr:row>7</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420370</xdr:colOff>
      <xdr:row>81</xdr:row>
      <xdr:rowOff>0</xdr:rowOff>
    </xdr:from>
    <xdr:to>
      <xdr:col>9</xdr:col>
      <xdr:colOff>1216025</xdr:colOff>
      <xdr:row>85</xdr:row>
      <xdr:rowOff>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420370</xdr:colOff>
      <xdr:row>111</xdr:row>
      <xdr:rowOff>0</xdr:rowOff>
    </xdr:from>
    <xdr:to>
      <xdr:col>9</xdr:col>
      <xdr:colOff>1216025</xdr:colOff>
      <xdr:row>115</xdr:row>
      <xdr:rowOff>0</xdr:rowOff>
    </xdr:to>
    <xdr:pic>
      <xdr:nvPicPr>
        <xdr:cNvPr id="4" name="Picture 3"/>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twoCellAnchor>
    <xdr:from>
      <xdr:col>9</xdr:col>
      <xdr:colOff>420370</xdr:colOff>
      <xdr:row>3</xdr:row>
      <xdr:rowOff>0</xdr:rowOff>
    </xdr:from>
    <xdr:to>
      <xdr:col>9</xdr:col>
      <xdr:colOff>1216025</xdr:colOff>
      <xdr:row>7</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420370</xdr:colOff>
      <xdr:row>81</xdr:row>
      <xdr:rowOff>0</xdr:rowOff>
    </xdr:from>
    <xdr:to>
      <xdr:col>9</xdr:col>
      <xdr:colOff>1216025</xdr:colOff>
      <xdr:row>85</xdr:row>
      <xdr:rowOff>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9</xdr:col>
      <xdr:colOff>420370</xdr:colOff>
      <xdr:row>107</xdr:row>
      <xdr:rowOff>0</xdr:rowOff>
    </xdr:from>
    <xdr:to>
      <xdr:col>9</xdr:col>
      <xdr:colOff>1216025</xdr:colOff>
      <xdr:row>111</xdr:row>
      <xdr:rowOff>0</xdr:rowOff>
    </xdr:to>
    <xdr:pic>
      <xdr:nvPicPr>
        <xdr:cNvPr id="4" name="Picture 3"/>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tabSelected="1" workbookViewId="0">
      <selection activeCell="K6" sqref="K6:AJ6"/>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5" t="s">
        <v>0</v>
      </c>
      <c r="AZ1" s="15" t="s">
        <v>1</v>
      </c>
      <c r="BA1" s="15" t="s">
        <v>2</v>
      </c>
      <c r="BB1" s="15" t="s">
        <v>3</v>
      </c>
      <c r="BT1" s="15" t="s">
        <v>4</v>
      </c>
      <c r="BU1" s="15" t="s">
        <v>4</v>
      </c>
      <c r="BV1" s="15" t="s">
        <v>5</v>
      </c>
    </row>
    <row r="2" spans="1:74" s="1" customFormat="1" ht="36.950000000000003" customHeight="1">
      <c r="AR2" s="241"/>
      <c r="AS2" s="241"/>
      <c r="AT2" s="241"/>
      <c r="AU2" s="241"/>
      <c r="AV2" s="241"/>
      <c r="AW2" s="241"/>
      <c r="AX2" s="241"/>
      <c r="AY2" s="241"/>
      <c r="AZ2" s="241"/>
      <c r="BA2" s="241"/>
      <c r="BB2" s="241"/>
      <c r="BC2" s="241"/>
      <c r="BD2" s="241"/>
      <c r="BE2" s="241"/>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52" t="s">
        <v>14</v>
      </c>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1"/>
      <c r="AL5" s="21"/>
      <c r="AM5" s="21"/>
      <c r="AN5" s="21"/>
      <c r="AO5" s="21"/>
      <c r="AP5" s="21"/>
      <c r="AQ5" s="21"/>
      <c r="AR5" s="19"/>
      <c r="BE5" s="249" t="s">
        <v>15</v>
      </c>
      <c r="BS5" s="16" t="s">
        <v>6</v>
      </c>
    </row>
    <row r="6" spans="1:74" s="1" customFormat="1" ht="36.950000000000003" customHeight="1">
      <c r="B6" s="20"/>
      <c r="C6" s="21"/>
      <c r="D6" s="27" t="s">
        <v>16</v>
      </c>
      <c r="E6" s="21"/>
      <c r="F6" s="21"/>
      <c r="G6" s="21"/>
      <c r="H6" s="21"/>
      <c r="I6" s="21"/>
      <c r="J6" s="21"/>
      <c r="K6" s="254" t="s">
        <v>1780</v>
      </c>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1"/>
      <c r="AL6" s="21"/>
      <c r="AM6" s="21"/>
      <c r="AN6" s="21"/>
      <c r="AO6" s="21"/>
      <c r="AP6" s="21"/>
      <c r="AQ6" s="21"/>
      <c r="AR6" s="19"/>
      <c r="BE6" s="250"/>
      <c r="BS6" s="16" t="s">
        <v>6</v>
      </c>
    </row>
    <row r="7" spans="1:74" s="1" customFormat="1" ht="12" customHeight="1">
      <c r="B7" s="20"/>
      <c r="C7" s="21"/>
      <c r="D7" s="28" t="s">
        <v>17</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18</v>
      </c>
      <c r="AL7" s="21"/>
      <c r="AM7" s="21"/>
      <c r="AN7" s="26" t="s">
        <v>1</v>
      </c>
      <c r="AO7" s="21"/>
      <c r="AP7" s="21"/>
      <c r="AQ7" s="21"/>
      <c r="AR7" s="19"/>
      <c r="BE7" s="250"/>
      <c r="BS7" s="16" t="s">
        <v>6</v>
      </c>
    </row>
    <row r="8" spans="1:74" s="1" customFormat="1" ht="12" customHeight="1">
      <c r="B8" s="20"/>
      <c r="C8" s="21"/>
      <c r="D8" s="28" t="s">
        <v>19</v>
      </c>
      <c r="E8" s="21"/>
      <c r="F8" s="21"/>
      <c r="G8" s="21"/>
      <c r="H8" s="21"/>
      <c r="I8" s="21"/>
      <c r="J8" s="21"/>
      <c r="K8" s="26" t="s">
        <v>20</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21</v>
      </c>
      <c r="AL8" s="21"/>
      <c r="AM8" s="21"/>
      <c r="AN8" s="29" t="s">
        <v>22</v>
      </c>
      <c r="AO8" s="21"/>
      <c r="AP8" s="21"/>
      <c r="AQ8" s="21"/>
      <c r="AR8" s="19"/>
      <c r="BE8" s="250"/>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50"/>
      <c r="BS9" s="16" t="s">
        <v>6</v>
      </c>
    </row>
    <row r="10" spans="1:74" s="1" customFormat="1" ht="12" customHeight="1">
      <c r="B10" s="20"/>
      <c r="C10" s="21"/>
      <c r="D10" s="28" t="s">
        <v>23</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24</v>
      </c>
      <c r="AL10" s="21"/>
      <c r="AM10" s="21"/>
      <c r="AN10" s="26" t="s">
        <v>25</v>
      </c>
      <c r="AO10" s="21"/>
      <c r="AP10" s="21"/>
      <c r="AQ10" s="21"/>
      <c r="AR10" s="19"/>
      <c r="BE10" s="250"/>
      <c r="BS10" s="16" t="s">
        <v>6</v>
      </c>
    </row>
    <row r="11" spans="1:74" s="1" customFormat="1" ht="18.399999999999999"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27</v>
      </c>
      <c r="AL11" s="21"/>
      <c r="AM11" s="21"/>
      <c r="AN11" s="26" t="s">
        <v>28</v>
      </c>
      <c r="AO11" s="21"/>
      <c r="AP11" s="21"/>
      <c r="AQ11" s="21"/>
      <c r="AR11" s="19"/>
      <c r="BE11" s="250"/>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50"/>
      <c r="BS12" s="16" t="s">
        <v>6</v>
      </c>
    </row>
    <row r="13" spans="1:74" s="1" customFormat="1" ht="12" customHeight="1">
      <c r="B13" s="20"/>
      <c r="C13" s="21"/>
      <c r="D13" s="28"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24</v>
      </c>
      <c r="AL13" s="21"/>
      <c r="AM13" s="21"/>
      <c r="AN13" s="30" t="s">
        <v>30</v>
      </c>
      <c r="AO13" s="21"/>
      <c r="AP13" s="21"/>
      <c r="AQ13" s="21"/>
      <c r="AR13" s="19"/>
      <c r="BE13" s="250"/>
      <c r="BS13" s="16" t="s">
        <v>6</v>
      </c>
    </row>
    <row r="14" spans="1:74" ht="12.75">
      <c r="B14" s="20"/>
      <c r="C14" s="21"/>
      <c r="D14" s="21"/>
      <c r="E14" s="255" t="s">
        <v>30</v>
      </c>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8" t="s">
        <v>27</v>
      </c>
      <c r="AL14" s="21"/>
      <c r="AM14" s="21"/>
      <c r="AN14" s="30" t="s">
        <v>30</v>
      </c>
      <c r="AO14" s="21"/>
      <c r="AP14" s="21"/>
      <c r="AQ14" s="21"/>
      <c r="AR14" s="19"/>
      <c r="BE14" s="250"/>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50"/>
      <c r="BS15" s="16" t="s">
        <v>4</v>
      </c>
    </row>
    <row r="16" spans="1:74" s="1" customFormat="1" ht="12" customHeight="1">
      <c r="B16" s="20"/>
      <c r="C16" s="21"/>
      <c r="D16" s="28"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24</v>
      </c>
      <c r="AL16" s="21"/>
      <c r="AM16" s="21"/>
      <c r="AN16" s="26" t="s">
        <v>1</v>
      </c>
      <c r="AO16" s="21"/>
      <c r="AP16" s="21"/>
      <c r="AQ16" s="21"/>
      <c r="AR16" s="19"/>
      <c r="BE16" s="250"/>
      <c r="BS16" s="16" t="s">
        <v>4</v>
      </c>
    </row>
    <row r="17" spans="1:71" s="1" customFormat="1" ht="18.399999999999999"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27</v>
      </c>
      <c r="AL17" s="21"/>
      <c r="AM17" s="21"/>
      <c r="AN17" s="26" t="s">
        <v>1</v>
      </c>
      <c r="AO17" s="21"/>
      <c r="AP17" s="21"/>
      <c r="AQ17" s="21"/>
      <c r="AR17" s="19"/>
      <c r="BE17" s="250"/>
      <c r="BS17" s="16" t="s">
        <v>33</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50"/>
      <c r="BS18" s="16" t="s">
        <v>6</v>
      </c>
    </row>
    <row r="19" spans="1:71" s="1" customFormat="1" ht="12" customHeight="1">
      <c r="B19" s="20"/>
      <c r="C19" s="21"/>
      <c r="D19" s="28"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24</v>
      </c>
      <c r="AL19" s="21"/>
      <c r="AM19" s="21"/>
      <c r="AN19" s="26" t="s">
        <v>1</v>
      </c>
      <c r="AO19" s="21"/>
      <c r="AP19" s="21"/>
      <c r="AQ19" s="21"/>
      <c r="AR19" s="19"/>
      <c r="BE19" s="250"/>
      <c r="BS19" s="16" t="s">
        <v>6</v>
      </c>
    </row>
    <row r="20" spans="1:71" s="1" customFormat="1" ht="18.399999999999999" customHeight="1">
      <c r="B20" s="20"/>
      <c r="C20" s="21"/>
      <c r="D20" s="21"/>
      <c r="E20" s="26" t="s">
        <v>32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27</v>
      </c>
      <c r="AL20" s="21"/>
      <c r="AM20" s="21"/>
      <c r="AN20" s="26" t="s">
        <v>1</v>
      </c>
      <c r="AO20" s="21"/>
      <c r="AP20" s="21"/>
      <c r="AQ20" s="21"/>
      <c r="AR20" s="19"/>
      <c r="BE20" s="250"/>
      <c r="BS20" s="16" t="s">
        <v>33</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50"/>
    </row>
    <row r="22" spans="1:71" s="1" customFormat="1" ht="12" customHeight="1">
      <c r="B22" s="20"/>
      <c r="C22" s="21"/>
      <c r="D22" s="28" t="s">
        <v>35</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50"/>
    </row>
    <row r="23" spans="1:71" s="1" customFormat="1" ht="16.5" customHeight="1">
      <c r="B23" s="20"/>
      <c r="C23" s="21"/>
      <c r="D23" s="21"/>
      <c r="E23" s="257" t="s">
        <v>1</v>
      </c>
      <c r="F23" s="257"/>
      <c r="G23" s="257"/>
      <c r="H23" s="257"/>
      <c r="I23" s="257"/>
      <c r="J23" s="257"/>
      <c r="K23" s="257"/>
      <c r="L23" s="257"/>
      <c r="M23" s="257"/>
      <c r="N23" s="257"/>
      <c r="O23" s="257"/>
      <c r="P23" s="257"/>
      <c r="Q23" s="257"/>
      <c r="R23" s="257"/>
      <c r="S23" s="257"/>
      <c r="T23" s="257"/>
      <c r="U23" s="257"/>
      <c r="V23" s="257"/>
      <c r="W23" s="257"/>
      <c r="X23" s="257"/>
      <c r="Y23" s="257"/>
      <c r="Z23" s="257"/>
      <c r="AA23" s="257"/>
      <c r="AB23" s="257"/>
      <c r="AC23" s="257"/>
      <c r="AD23" s="257"/>
      <c r="AE23" s="257"/>
      <c r="AF23" s="257"/>
      <c r="AG23" s="257"/>
      <c r="AH23" s="257"/>
      <c r="AI23" s="257"/>
      <c r="AJ23" s="257"/>
      <c r="AK23" s="257"/>
      <c r="AL23" s="257"/>
      <c r="AM23" s="257"/>
      <c r="AN23" s="257"/>
      <c r="AO23" s="21"/>
      <c r="AP23" s="21"/>
      <c r="AQ23" s="21"/>
      <c r="AR23" s="19"/>
      <c r="BE23" s="250"/>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50"/>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50"/>
    </row>
    <row r="26" spans="1:71" s="2" customFormat="1" ht="25.9" customHeight="1">
      <c r="A26" s="33"/>
      <c r="B26" s="34"/>
      <c r="C26" s="35"/>
      <c r="D26" s="36" t="s">
        <v>36</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58">
        <f>ROUND(AG94,2)</f>
        <v>0</v>
      </c>
      <c r="AL26" s="259"/>
      <c r="AM26" s="259"/>
      <c r="AN26" s="259"/>
      <c r="AO26" s="259"/>
      <c r="AP26" s="35"/>
      <c r="AQ26" s="35"/>
      <c r="AR26" s="38"/>
      <c r="BE26" s="250"/>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50"/>
    </row>
    <row r="28" spans="1:71" s="2" customFormat="1" ht="12.75">
      <c r="A28" s="33"/>
      <c r="B28" s="34"/>
      <c r="C28" s="35"/>
      <c r="D28" s="35"/>
      <c r="E28" s="35"/>
      <c r="F28" s="35"/>
      <c r="G28" s="35"/>
      <c r="H28" s="35"/>
      <c r="I28" s="35"/>
      <c r="J28" s="35"/>
      <c r="K28" s="35"/>
      <c r="L28" s="260" t="s">
        <v>37</v>
      </c>
      <c r="M28" s="260"/>
      <c r="N28" s="260"/>
      <c r="O28" s="260"/>
      <c r="P28" s="260"/>
      <c r="Q28" s="35"/>
      <c r="R28" s="35"/>
      <c r="S28" s="35"/>
      <c r="T28" s="35"/>
      <c r="U28" s="35"/>
      <c r="V28" s="35"/>
      <c r="W28" s="260" t="s">
        <v>38</v>
      </c>
      <c r="X28" s="260"/>
      <c r="Y28" s="260"/>
      <c r="Z28" s="260"/>
      <c r="AA28" s="260"/>
      <c r="AB28" s="260"/>
      <c r="AC28" s="260"/>
      <c r="AD28" s="260"/>
      <c r="AE28" s="260"/>
      <c r="AF28" s="35"/>
      <c r="AG28" s="35"/>
      <c r="AH28" s="35"/>
      <c r="AI28" s="35"/>
      <c r="AJ28" s="35"/>
      <c r="AK28" s="260" t="s">
        <v>39</v>
      </c>
      <c r="AL28" s="260"/>
      <c r="AM28" s="260"/>
      <c r="AN28" s="260"/>
      <c r="AO28" s="260"/>
      <c r="AP28" s="35"/>
      <c r="AQ28" s="35"/>
      <c r="AR28" s="38"/>
      <c r="BE28" s="250"/>
    </row>
    <row r="29" spans="1:71" s="3" customFormat="1" ht="14.45" customHeight="1">
      <c r="B29" s="39"/>
      <c r="C29" s="40"/>
      <c r="D29" s="28" t="s">
        <v>40</v>
      </c>
      <c r="E29" s="40"/>
      <c r="F29" s="28" t="s">
        <v>41</v>
      </c>
      <c r="G29" s="40"/>
      <c r="H29" s="40"/>
      <c r="I29" s="40"/>
      <c r="J29" s="40"/>
      <c r="K29" s="40"/>
      <c r="L29" s="244">
        <v>0.21</v>
      </c>
      <c r="M29" s="243"/>
      <c r="N29" s="243"/>
      <c r="O29" s="243"/>
      <c r="P29" s="243"/>
      <c r="Q29" s="40"/>
      <c r="R29" s="40"/>
      <c r="S29" s="40"/>
      <c r="T29" s="40"/>
      <c r="U29" s="40"/>
      <c r="V29" s="40"/>
      <c r="W29" s="242">
        <f>ROUND(AZ94, 2)</f>
        <v>0</v>
      </c>
      <c r="X29" s="243"/>
      <c r="Y29" s="243"/>
      <c r="Z29" s="243"/>
      <c r="AA29" s="243"/>
      <c r="AB29" s="243"/>
      <c r="AC29" s="243"/>
      <c r="AD29" s="243"/>
      <c r="AE29" s="243"/>
      <c r="AF29" s="40"/>
      <c r="AG29" s="40"/>
      <c r="AH29" s="40"/>
      <c r="AI29" s="40"/>
      <c r="AJ29" s="40"/>
      <c r="AK29" s="242">
        <f>ROUND(AV94, 2)</f>
        <v>0</v>
      </c>
      <c r="AL29" s="243"/>
      <c r="AM29" s="243"/>
      <c r="AN29" s="243"/>
      <c r="AO29" s="243"/>
      <c r="AP29" s="40"/>
      <c r="AQ29" s="40"/>
      <c r="AR29" s="41"/>
      <c r="BE29" s="251"/>
    </row>
    <row r="30" spans="1:71" s="3" customFormat="1" ht="14.45" customHeight="1">
      <c r="B30" s="39"/>
      <c r="C30" s="40"/>
      <c r="D30" s="40"/>
      <c r="E30" s="40"/>
      <c r="F30" s="28" t="s">
        <v>42</v>
      </c>
      <c r="G30" s="40"/>
      <c r="H30" s="40"/>
      <c r="I30" s="40"/>
      <c r="J30" s="40"/>
      <c r="K30" s="40"/>
      <c r="L30" s="244">
        <v>0.12</v>
      </c>
      <c r="M30" s="243"/>
      <c r="N30" s="243"/>
      <c r="O30" s="243"/>
      <c r="P30" s="243"/>
      <c r="Q30" s="40"/>
      <c r="R30" s="40"/>
      <c r="S30" s="40"/>
      <c r="T30" s="40"/>
      <c r="U30" s="40"/>
      <c r="V30" s="40"/>
      <c r="W30" s="242">
        <f>ROUND(BA94, 2)</f>
        <v>0</v>
      </c>
      <c r="X30" s="243"/>
      <c r="Y30" s="243"/>
      <c r="Z30" s="243"/>
      <c r="AA30" s="243"/>
      <c r="AB30" s="243"/>
      <c r="AC30" s="243"/>
      <c r="AD30" s="243"/>
      <c r="AE30" s="243"/>
      <c r="AF30" s="40"/>
      <c r="AG30" s="40"/>
      <c r="AH30" s="40"/>
      <c r="AI30" s="40"/>
      <c r="AJ30" s="40"/>
      <c r="AK30" s="242">
        <f>ROUND(AW94, 2)</f>
        <v>0</v>
      </c>
      <c r="AL30" s="243"/>
      <c r="AM30" s="243"/>
      <c r="AN30" s="243"/>
      <c r="AO30" s="243"/>
      <c r="AP30" s="40"/>
      <c r="AQ30" s="40"/>
      <c r="AR30" s="41"/>
      <c r="BE30" s="251"/>
    </row>
    <row r="31" spans="1:71" s="3" customFormat="1" ht="14.45" hidden="1" customHeight="1">
      <c r="B31" s="39"/>
      <c r="C31" s="40"/>
      <c r="D31" s="40"/>
      <c r="E31" s="40"/>
      <c r="F31" s="28" t="s">
        <v>43</v>
      </c>
      <c r="G31" s="40"/>
      <c r="H31" s="40"/>
      <c r="I31" s="40"/>
      <c r="J31" s="40"/>
      <c r="K31" s="40"/>
      <c r="L31" s="244">
        <v>0.21</v>
      </c>
      <c r="M31" s="243"/>
      <c r="N31" s="243"/>
      <c r="O31" s="243"/>
      <c r="P31" s="243"/>
      <c r="Q31" s="40"/>
      <c r="R31" s="40"/>
      <c r="S31" s="40"/>
      <c r="T31" s="40"/>
      <c r="U31" s="40"/>
      <c r="V31" s="40"/>
      <c r="W31" s="242">
        <f>ROUND(BB94, 2)</f>
        <v>0</v>
      </c>
      <c r="X31" s="243"/>
      <c r="Y31" s="243"/>
      <c r="Z31" s="243"/>
      <c r="AA31" s="243"/>
      <c r="AB31" s="243"/>
      <c r="AC31" s="243"/>
      <c r="AD31" s="243"/>
      <c r="AE31" s="243"/>
      <c r="AF31" s="40"/>
      <c r="AG31" s="40"/>
      <c r="AH31" s="40"/>
      <c r="AI31" s="40"/>
      <c r="AJ31" s="40"/>
      <c r="AK31" s="242">
        <v>0</v>
      </c>
      <c r="AL31" s="243"/>
      <c r="AM31" s="243"/>
      <c r="AN31" s="243"/>
      <c r="AO31" s="243"/>
      <c r="AP31" s="40"/>
      <c r="AQ31" s="40"/>
      <c r="AR31" s="41"/>
      <c r="BE31" s="251"/>
    </row>
    <row r="32" spans="1:71" s="3" customFormat="1" ht="14.45" hidden="1" customHeight="1">
      <c r="B32" s="39"/>
      <c r="C32" s="40"/>
      <c r="D32" s="40"/>
      <c r="E32" s="40"/>
      <c r="F32" s="28" t="s">
        <v>44</v>
      </c>
      <c r="G32" s="40"/>
      <c r="H32" s="40"/>
      <c r="I32" s="40"/>
      <c r="J32" s="40"/>
      <c r="K32" s="40"/>
      <c r="L32" s="244">
        <v>0.12</v>
      </c>
      <c r="M32" s="243"/>
      <c r="N32" s="243"/>
      <c r="O32" s="243"/>
      <c r="P32" s="243"/>
      <c r="Q32" s="40"/>
      <c r="R32" s="40"/>
      <c r="S32" s="40"/>
      <c r="T32" s="40"/>
      <c r="U32" s="40"/>
      <c r="V32" s="40"/>
      <c r="W32" s="242">
        <f>ROUND(BC94, 2)</f>
        <v>0</v>
      </c>
      <c r="X32" s="243"/>
      <c r="Y32" s="243"/>
      <c r="Z32" s="243"/>
      <c r="AA32" s="243"/>
      <c r="AB32" s="243"/>
      <c r="AC32" s="243"/>
      <c r="AD32" s="243"/>
      <c r="AE32" s="243"/>
      <c r="AF32" s="40"/>
      <c r="AG32" s="40"/>
      <c r="AH32" s="40"/>
      <c r="AI32" s="40"/>
      <c r="AJ32" s="40"/>
      <c r="AK32" s="242">
        <v>0</v>
      </c>
      <c r="AL32" s="243"/>
      <c r="AM32" s="243"/>
      <c r="AN32" s="243"/>
      <c r="AO32" s="243"/>
      <c r="AP32" s="40"/>
      <c r="AQ32" s="40"/>
      <c r="AR32" s="41"/>
      <c r="BE32" s="251"/>
    </row>
    <row r="33" spans="1:57" s="3" customFormat="1" ht="14.45" hidden="1" customHeight="1">
      <c r="B33" s="39"/>
      <c r="C33" s="40"/>
      <c r="D33" s="40"/>
      <c r="E33" s="40"/>
      <c r="F33" s="28" t="s">
        <v>45</v>
      </c>
      <c r="G33" s="40"/>
      <c r="H33" s="40"/>
      <c r="I33" s="40"/>
      <c r="J33" s="40"/>
      <c r="K33" s="40"/>
      <c r="L33" s="244">
        <v>0</v>
      </c>
      <c r="M33" s="243"/>
      <c r="N33" s="243"/>
      <c r="O33" s="243"/>
      <c r="P33" s="243"/>
      <c r="Q33" s="40"/>
      <c r="R33" s="40"/>
      <c r="S33" s="40"/>
      <c r="T33" s="40"/>
      <c r="U33" s="40"/>
      <c r="V33" s="40"/>
      <c r="W33" s="242">
        <f>ROUND(BD94, 2)</f>
        <v>0</v>
      </c>
      <c r="X33" s="243"/>
      <c r="Y33" s="243"/>
      <c r="Z33" s="243"/>
      <c r="AA33" s="243"/>
      <c r="AB33" s="243"/>
      <c r="AC33" s="243"/>
      <c r="AD33" s="243"/>
      <c r="AE33" s="243"/>
      <c r="AF33" s="40"/>
      <c r="AG33" s="40"/>
      <c r="AH33" s="40"/>
      <c r="AI33" s="40"/>
      <c r="AJ33" s="40"/>
      <c r="AK33" s="242">
        <v>0</v>
      </c>
      <c r="AL33" s="243"/>
      <c r="AM33" s="243"/>
      <c r="AN33" s="243"/>
      <c r="AO33" s="243"/>
      <c r="AP33" s="40"/>
      <c r="AQ33" s="40"/>
      <c r="AR33" s="41"/>
      <c r="BE33" s="251"/>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50"/>
    </row>
    <row r="35" spans="1:57" s="2" customFormat="1" ht="25.9" customHeight="1">
      <c r="A35" s="33"/>
      <c r="B35" s="34"/>
      <c r="C35" s="42"/>
      <c r="D35" s="43" t="s">
        <v>46</v>
      </c>
      <c r="E35" s="44"/>
      <c r="F35" s="44"/>
      <c r="G35" s="44"/>
      <c r="H35" s="44"/>
      <c r="I35" s="44"/>
      <c r="J35" s="44"/>
      <c r="K35" s="44"/>
      <c r="L35" s="44"/>
      <c r="M35" s="44"/>
      <c r="N35" s="44"/>
      <c r="O35" s="44"/>
      <c r="P35" s="44"/>
      <c r="Q35" s="44"/>
      <c r="R35" s="44"/>
      <c r="S35" s="44"/>
      <c r="T35" s="45" t="s">
        <v>47</v>
      </c>
      <c r="U35" s="44"/>
      <c r="V35" s="44"/>
      <c r="W35" s="44"/>
      <c r="X35" s="248" t="s">
        <v>48</v>
      </c>
      <c r="Y35" s="246"/>
      <c r="Z35" s="246"/>
      <c r="AA35" s="246"/>
      <c r="AB35" s="246"/>
      <c r="AC35" s="44"/>
      <c r="AD35" s="44"/>
      <c r="AE35" s="44"/>
      <c r="AF35" s="44"/>
      <c r="AG35" s="44"/>
      <c r="AH35" s="44"/>
      <c r="AI35" s="44"/>
      <c r="AJ35" s="44"/>
      <c r="AK35" s="245">
        <f>SUM(AK26:AK33)</f>
        <v>0</v>
      </c>
      <c r="AL35" s="246"/>
      <c r="AM35" s="246"/>
      <c r="AN35" s="246"/>
      <c r="AO35" s="247"/>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49</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50</v>
      </c>
      <c r="AI49" s="49"/>
      <c r="AJ49" s="49"/>
      <c r="AK49" s="49"/>
      <c r="AL49" s="49"/>
      <c r="AM49" s="49"/>
      <c r="AN49" s="49"/>
      <c r="AO49" s="49"/>
      <c r="AP49" s="47"/>
      <c r="AQ49" s="47"/>
      <c r="AR49" s="50"/>
    </row>
    <row r="50" spans="1:57">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2.75">
      <c r="A60" s="33"/>
      <c r="B60" s="34"/>
      <c r="C60" s="35"/>
      <c r="D60" s="51" t="s">
        <v>51</v>
      </c>
      <c r="E60" s="37"/>
      <c r="F60" s="37"/>
      <c r="G60" s="37"/>
      <c r="H60" s="37"/>
      <c r="I60" s="37"/>
      <c r="J60" s="37"/>
      <c r="K60" s="37"/>
      <c r="L60" s="37"/>
      <c r="M60" s="37"/>
      <c r="N60" s="37"/>
      <c r="O60" s="37"/>
      <c r="P60" s="37"/>
      <c r="Q60" s="37"/>
      <c r="R60" s="37"/>
      <c r="S60" s="37"/>
      <c r="T60" s="37"/>
      <c r="U60" s="37"/>
      <c r="V60" s="51" t="s">
        <v>52</v>
      </c>
      <c r="W60" s="37"/>
      <c r="X60" s="37"/>
      <c r="Y60" s="37"/>
      <c r="Z60" s="37"/>
      <c r="AA60" s="37"/>
      <c r="AB60" s="37"/>
      <c r="AC60" s="37"/>
      <c r="AD60" s="37"/>
      <c r="AE60" s="37"/>
      <c r="AF60" s="37"/>
      <c r="AG60" s="37"/>
      <c r="AH60" s="51" t="s">
        <v>51</v>
      </c>
      <c r="AI60" s="37"/>
      <c r="AJ60" s="37"/>
      <c r="AK60" s="37"/>
      <c r="AL60" s="37"/>
      <c r="AM60" s="51" t="s">
        <v>52</v>
      </c>
      <c r="AN60" s="37"/>
      <c r="AO60" s="37"/>
      <c r="AP60" s="35"/>
      <c r="AQ60" s="35"/>
      <c r="AR60" s="38"/>
      <c r="BE60" s="33"/>
    </row>
    <row r="61" spans="1:57">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2.75">
      <c r="A64" s="33"/>
      <c r="B64" s="34"/>
      <c r="C64" s="35"/>
      <c r="D64" s="48" t="s">
        <v>53</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54</v>
      </c>
      <c r="AI64" s="52"/>
      <c r="AJ64" s="52"/>
      <c r="AK64" s="52"/>
      <c r="AL64" s="52"/>
      <c r="AM64" s="52"/>
      <c r="AN64" s="52"/>
      <c r="AO64" s="52"/>
      <c r="AP64" s="35"/>
      <c r="AQ64" s="35"/>
      <c r="AR64" s="38"/>
      <c r="BE64" s="33"/>
    </row>
    <row r="65" spans="1:57">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2.75">
      <c r="A75" s="33"/>
      <c r="B75" s="34"/>
      <c r="C75" s="35"/>
      <c r="D75" s="51" t="s">
        <v>51</v>
      </c>
      <c r="E75" s="37"/>
      <c r="F75" s="37"/>
      <c r="G75" s="37"/>
      <c r="H75" s="37"/>
      <c r="I75" s="37"/>
      <c r="J75" s="37"/>
      <c r="K75" s="37"/>
      <c r="L75" s="37"/>
      <c r="M75" s="37"/>
      <c r="N75" s="37"/>
      <c r="O75" s="37"/>
      <c r="P75" s="37"/>
      <c r="Q75" s="37"/>
      <c r="R75" s="37"/>
      <c r="S75" s="37"/>
      <c r="T75" s="37"/>
      <c r="U75" s="37"/>
      <c r="V75" s="51" t="s">
        <v>52</v>
      </c>
      <c r="W75" s="37"/>
      <c r="X75" s="37"/>
      <c r="Y75" s="37"/>
      <c r="Z75" s="37"/>
      <c r="AA75" s="37"/>
      <c r="AB75" s="37"/>
      <c r="AC75" s="37"/>
      <c r="AD75" s="37"/>
      <c r="AE75" s="37"/>
      <c r="AF75" s="37"/>
      <c r="AG75" s="37"/>
      <c r="AH75" s="51" t="s">
        <v>51</v>
      </c>
      <c r="AI75" s="37"/>
      <c r="AJ75" s="37"/>
      <c r="AK75" s="37"/>
      <c r="AL75" s="37"/>
      <c r="AM75" s="51" t="s">
        <v>52</v>
      </c>
      <c r="AN75" s="37"/>
      <c r="AO75" s="37"/>
      <c r="AP75" s="35"/>
      <c r="AQ75" s="35"/>
      <c r="AR75" s="38"/>
      <c r="BE75" s="33"/>
    </row>
    <row r="76" spans="1:57" s="2" customFormat="1">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55</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Pha_Vrsovice</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63" t="str">
        <f>K6</f>
        <v>Praha Vršovice ON – dílčí oprava (část západního křídla)</v>
      </c>
      <c r="M85" s="264"/>
      <c r="N85" s="264"/>
      <c r="O85" s="264"/>
      <c r="P85" s="264"/>
      <c r="Q85" s="264"/>
      <c r="R85" s="264"/>
      <c r="S85" s="264"/>
      <c r="T85" s="264"/>
      <c r="U85" s="264"/>
      <c r="V85" s="264"/>
      <c r="W85" s="264"/>
      <c r="X85" s="264"/>
      <c r="Y85" s="264"/>
      <c r="Z85" s="264"/>
      <c r="AA85" s="264"/>
      <c r="AB85" s="264"/>
      <c r="AC85" s="264"/>
      <c r="AD85" s="264"/>
      <c r="AE85" s="264"/>
      <c r="AF85" s="264"/>
      <c r="AG85" s="264"/>
      <c r="AH85" s="264"/>
      <c r="AI85" s="264"/>
      <c r="AJ85" s="264"/>
      <c r="AK85" s="62"/>
      <c r="AL85" s="62"/>
      <c r="AM85" s="62"/>
      <c r="AN85" s="62"/>
      <c r="AO85" s="62"/>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19</v>
      </c>
      <c r="D87" s="35"/>
      <c r="E87" s="35"/>
      <c r="F87" s="35"/>
      <c r="G87" s="35"/>
      <c r="H87" s="35"/>
      <c r="I87" s="35"/>
      <c r="J87" s="35"/>
      <c r="K87" s="35"/>
      <c r="L87" s="64" t="str">
        <f>IF(K8="","",K8)</f>
        <v>žst. Praha Vršovice</v>
      </c>
      <c r="M87" s="35"/>
      <c r="N87" s="35"/>
      <c r="O87" s="35"/>
      <c r="P87" s="35"/>
      <c r="Q87" s="35"/>
      <c r="R87" s="35"/>
      <c r="S87" s="35"/>
      <c r="T87" s="35"/>
      <c r="U87" s="35"/>
      <c r="V87" s="35"/>
      <c r="W87" s="35"/>
      <c r="X87" s="35"/>
      <c r="Y87" s="35"/>
      <c r="Z87" s="35"/>
      <c r="AA87" s="35"/>
      <c r="AB87" s="35"/>
      <c r="AC87" s="35"/>
      <c r="AD87" s="35"/>
      <c r="AE87" s="35"/>
      <c r="AF87" s="35"/>
      <c r="AG87" s="35"/>
      <c r="AH87" s="35"/>
      <c r="AI87" s="28" t="s">
        <v>21</v>
      </c>
      <c r="AJ87" s="35"/>
      <c r="AK87" s="35"/>
      <c r="AL87" s="35"/>
      <c r="AM87" s="265" t="str">
        <f>IF(AN8= "","",AN8)</f>
        <v>5. 4. 2024</v>
      </c>
      <c r="AN87" s="265"/>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23</v>
      </c>
      <c r="D89" s="35"/>
      <c r="E89" s="35"/>
      <c r="F89" s="35"/>
      <c r="G89" s="35"/>
      <c r="H89" s="35"/>
      <c r="I89" s="35"/>
      <c r="J89" s="35"/>
      <c r="K89" s="35"/>
      <c r="L89" s="58" t="str">
        <f>IF(E11= "","",E11)</f>
        <v>Správa železnic, státní organizace</v>
      </c>
      <c r="M89" s="35"/>
      <c r="N89" s="35"/>
      <c r="O89" s="35"/>
      <c r="P89" s="35"/>
      <c r="Q89" s="35"/>
      <c r="R89" s="35"/>
      <c r="S89" s="35"/>
      <c r="T89" s="35"/>
      <c r="U89" s="35"/>
      <c r="V89" s="35"/>
      <c r="W89" s="35"/>
      <c r="X89" s="35"/>
      <c r="Y89" s="35"/>
      <c r="Z89" s="35"/>
      <c r="AA89" s="35"/>
      <c r="AB89" s="35"/>
      <c r="AC89" s="35"/>
      <c r="AD89" s="35"/>
      <c r="AE89" s="35"/>
      <c r="AF89" s="35"/>
      <c r="AG89" s="35"/>
      <c r="AH89" s="35"/>
      <c r="AI89" s="28" t="s">
        <v>31</v>
      </c>
      <c r="AJ89" s="35"/>
      <c r="AK89" s="35"/>
      <c r="AL89" s="35"/>
      <c r="AM89" s="266" t="str">
        <f>IF(E17="","",E17)</f>
        <v xml:space="preserve"> </v>
      </c>
      <c r="AN89" s="267"/>
      <c r="AO89" s="267"/>
      <c r="AP89" s="267"/>
      <c r="AQ89" s="35"/>
      <c r="AR89" s="38"/>
      <c r="AS89" s="271" t="s">
        <v>56</v>
      </c>
      <c r="AT89" s="272"/>
      <c r="AU89" s="66"/>
      <c r="AV89" s="66"/>
      <c r="AW89" s="66"/>
      <c r="AX89" s="66"/>
      <c r="AY89" s="66"/>
      <c r="AZ89" s="66"/>
      <c r="BA89" s="66"/>
      <c r="BB89" s="66"/>
      <c r="BC89" s="66"/>
      <c r="BD89" s="67"/>
      <c r="BE89" s="33"/>
    </row>
    <row r="90" spans="1:91" s="2" customFormat="1" ht="15.2" customHeight="1">
      <c r="A90" s="33"/>
      <c r="B90" s="34"/>
      <c r="C90" s="28" t="s">
        <v>29</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34</v>
      </c>
      <c r="AJ90" s="35"/>
      <c r="AK90" s="35"/>
      <c r="AL90" s="35"/>
      <c r="AM90" s="266" t="str">
        <f>IF(E20="","",E20)</f>
        <v xml:space="preserve"> </v>
      </c>
      <c r="AN90" s="267"/>
      <c r="AO90" s="267"/>
      <c r="AP90" s="267"/>
      <c r="AQ90" s="35"/>
      <c r="AR90" s="38"/>
      <c r="AS90" s="273"/>
      <c r="AT90" s="274"/>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75"/>
      <c r="AT91" s="276"/>
      <c r="AU91" s="70"/>
      <c r="AV91" s="70"/>
      <c r="AW91" s="70"/>
      <c r="AX91" s="70"/>
      <c r="AY91" s="70"/>
      <c r="AZ91" s="70"/>
      <c r="BA91" s="70"/>
      <c r="BB91" s="70"/>
      <c r="BC91" s="70"/>
      <c r="BD91" s="71"/>
      <c r="BE91" s="33"/>
    </row>
    <row r="92" spans="1:91" s="2" customFormat="1" ht="29.25" customHeight="1">
      <c r="A92" s="33"/>
      <c r="B92" s="34"/>
      <c r="C92" s="277" t="s">
        <v>57</v>
      </c>
      <c r="D92" s="278"/>
      <c r="E92" s="278"/>
      <c r="F92" s="278"/>
      <c r="G92" s="278"/>
      <c r="H92" s="72"/>
      <c r="I92" s="280" t="s">
        <v>58</v>
      </c>
      <c r="J92" s="278"/>
      <c r="K92" s="278"/>
      <c r="L92" s="278"/>
      <c r="M92" s="278"/>
      <c r="N92" s="278"/>
      <c r="O92" s="278"/>
      <c r="P92" s="278"/>
      <c r="Q92" s="278"/>
      <c r="R92" s="278"/>
      <c r="S92" s="278"/>
      <c r="T92" s="278"/>
      <c r="U92" s="278"/>
      <c r="V92" s="278"/>
      <c r="W92" s="278"/>
      <c r="X92" s="278"/>
      <c r="Y92" s="278"/>
      <c r="Z92" s="278"/>
      <c r="AA92" s="278"/>
      <c r="AB92" s="278"/>
      <c r="AC92" s="278"/>
      <c r="AD92" s="278"/>
      <c r="AE92" s="278"/>
      <c r="AF92" s="278"/>
      <c r="AG92" s="279" t="s">
        <v>59</v>
      </c>
      <c r="AH92" s="278"/>
      <c r="AI92" s="278"/>
      <c r="AJ92" s="278"/>
      <c r="AK92" s="278"/>
      <c r="AL92" s="278"/>
      <c r="AM92" s="278"/>
      <c r="AN92" s="280" t="s">
        <v>60</v>
      </c>
      <c r="AO92" s="278"/>
      <c r="AP92" s="281"/>
      <c r="AQ92" s="73" t="s">
        <v>61</v>
      </c>
      <c r="AR92" s="38"/>
      <c r="AS92" s="74" t="s">
        <v>62</v>
      </c>
      <c r="AT92" s="75" t="s">
        <v>63</v>
      </c>
      <c r="AU92" s="75" t="s">
        <v>64</v>
      </c>
      <c r="AV92" s="75" t="s">
        <v>65</v>
      </c>
      <c r="AW92" s="75" t="s">
        <v>66</v>
      </c>
      <c r="AX92" s="75" t="s">
        <v>67</v>
      </c>
      <c r="AY92" s="75" t="s">
        <v>68</v>
      </c>
      <c r="AZ92" s="75" t="s">
        <v>69</v>
      </c>
      <c r="BA92" s="75" t="s">
        <v>70</v>
      </c>
      <c r="BB92" s="75" t="s">
        <v>71</v>
      </c>
      <c r="BC92" s="75" t="s">
        <v>72</v>
      </c>
      <c r="BD92" s="76" t="s">
        <v>73</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74</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68">
        <f>ROUND(SUM(AG95:AG98),2)</f>
        <v>0</v>
      </c>
      <c r="AH94" s="268"/>
      <c r="AI94" s="268"/>
      <c r="AJ94" s="268"/>
      <c r="AK94" s="268"/>
      <c r="AL94" s="268"/>
      <c r="AM94" s="268"/>
      <c r="AN94" s="269">
        <f>SUM(AG94,AT94)</f>
        <v>0</v>
      </c>
      <c r="AO94" s="269"/>
      <c r="AP94" s="269"/>
      <c r="AQ94" s="84" t="s">
        <v>1</v>
      </c>
      <c r="AR94" s="85"/>
      <c r="AS94" s="86">
        <f>ROUND(SUM(AS95:AS98),2)</f>
        <v>0</v>
      </c>
      <c r="AT94" s="87">
        <f>ROUND(SUM(AV94:AW94),2)</f>
        <v>0</v>
      </c>
      <c r="AU94" s="88">
        <f>ROUND(SUM(AU95:AU98),5)</f>
        <v>0</v>
      </c>
      <c r="AV94" s="87">
        <f>ROUND(AZ94*L29,2)</f>
        <v>0</v>
      </c>
      <c r="AW94" s="87">
        <f>ROUND(BA94*L30,2)</f>
        <v>0</v>
      </c>
      <c r="AX94" s="87">
        <f>ROUND(BB94*L29,2)</f>
        <v>0</v>
      </c>
      <c r="AY94" s="87">
        <f>ROUND(BC94*L30,2)</f>
        <v>0</v>
      </c>
      <c r="AZ94" s="87">
        <f>ROUND(SUM(AZ95:AZ98),2)</f>
        <v>0</v>
      </c>
      <c r="BA94" s="87">
        <f>ROUND(SUM(BA95:BA98),2)</f>
        <v>0</v>
      </c>
      <c r="BB94" s="87">
        <f>ROUND(SUM(BB95:BB98),2)</f>
        <v>0</v>
      </c>
      <c r="BC94" s="87">
        <f>ROUND(SUM(BC95:BC98),2)</f>
        <v>0</v>
      </c>
      <c r="BD94" s="89">
        <f>ROUND(SUM(BD95:BD98),2)</f>
        <v>0</v>
      </c>
      <c r="BS94" s="90" t="s">
        <v>75</v>
      </c>
      <c r="BT94" s="90" t="s">
        <v>76</v>
      </c>
      <c r="BU94" s="91" t="s">
        <v>77</v>
      </c>
      <c r="BV94" s="90" t="s">
        <v>78</v>
      </c>
      <c r="BW94" s="90" t="s">
        <v>5</v>
      </c>
      <c r="BX94" s="90" t="s">
        <v>79</v>
      </c>
      <c r="CL94" s="90" t="s">
        <v>1</v>
      </c>
    </row>
    <row r="95" spans="1:91" s="7" customFormat="1" ht="16.5" customHeight="1">
      <c r="A95" s="92" t="s">
        <v>80</v>
      </c>
      <c r="B95" s="93"/>
      <c r="C95" s="94"/>
      <c r="D95" s="270" t="s">
        <v>81</v>
      </c>
      <c r="E95" s="270"/>
      <c r="F95" s="270"/>
      <c r="G95" s="270"/>
      <c r="H95" s="270"/>
      <c r="I95" s="95"/>
      <c r="J95" s="270" t="s">
        <v>82</v>
      </c>
      <c r="K95" s="270"/>
      <c r="L95" s="270"/>
      <c r="M95" s="270"/>
      <c r="N95" s="270"/>
      <c r="O95" s="270"/>
      <c r="P95" s="270"/>
      <c r="Q95" s="270"/>
      <c r="R95" s="270"/>
      <c r="S95" s="270"/>
      <c r="T95" s="270"/>
      <c r="U95" s="270"/>
      <c r="V95" s="270"/>
      <c r="W95" s="270"/>
      <c r="X95" s="270"/>
      <c r="Y95" s="270"/>
      <c r="Z95" s="270"/>
      <c r="AA95" s="270"/>
      <c r="AB95" s="270"/>
      <c r="AC95" s="270"/>
      <c r="AD95" s="270"/>
      <c r="AE95" s="270"/>
      <c r="AF95" s="270"/>
      <c r="AG95" s="261">
        <f>'001 - Stavební část'!J30</f>
        <v>0</v>
      </c>
      <c r="AH95" s="262"/>
      <c r="AI95" s="262"/>
      <c r="AJ95" s="262"/>
      <c r="AK95" s="262"/>
      <c r="AL95" s="262"/>
      <c r="AM95" s="262"/>
      <c r="AN95" s="261">
        <f>SUM(AG95,AT95)</f>
        <v>0</v>
      </c>
      <c r="AO95" s="262"/>
      <c r="AP95" s="262"/>
      <c r="AQ95" s="96" t="s">
        <v>83</v>
      </c>
      <c r="AR95" s="97"/>
      <c r="AS95" s="98">
        <v>0</v>
      </c>
      <c r="AT95" s="99">
        <f>ROUND(SUM(AV95:AW95),2)</f>
        <v>0</v>
      </c>
      <c r="AU95" s="100">
        <f>'001 - Stavební část'!P147</f>
        <v>0</v>
      </c>
      <c r="AV95" s="99">
        <f>'001 - Stavební část'!J33</f>
        <v>0</v>
      </c>
      <c r="AW95" s="99">
        <f>'001 - Stavební část'!J34</f>
        <v>0</v>
      </c>
      <c r="AX95" s="99">
        <f>'001 - Stavební část'!J35</f>
        <v>0</v>
      </c>
      <c r="AY95" s="99">
        <f>'001 - Stavební část'!J36</f>
        <v>0</v>
      </c>
      <c r="AZ95" s="99">
        <f>'001 - Stavební část'!F33</f>
        <v>0</v>
      </c>
      <c r="BA95" s="99">
        <f>'001 - Stavební část'!F34</f>
        <v>0</v>
      </c>
      <c r="BB95" s="99">
        <f>'001 - Stavební část'!F35</f>
        <v>0</v>
      </c>
      <c r="BC95" s="99">
        <f>'001 - Stavební část'!F36</f>
        <v>0</v>
      </c>
      <c r="BD95" s="101">
        <f>'001 - Stavební část'!F37</f>
        <v>0</v>
      </c>
      <c r="BT95" s="102" t="s">
        <v>84</v>
      </c>
      <c r="BV95" s="102" t="s">
        <v>78</v>
      </c>
      <c r="BW95" s="102" t="s">
        <v>85</v>
      </c>
      <c r="BX95" s="102" t="s">
        <v>5</v>
      </c>
      <c r="CL95" s="102" t="s">
        <v>1</v>
      </c>
      <c r="CM95" s="102" t="s">
        <v>86</v>
      </c>
    </row>
    <row r="96" spans="1:91" s="7" customFormat="1" ht="16.5" customHeight="1">
      <c r="A96" s="92" t="s">
        <v>80</v>
      </c>
      <c r="B96" s="93"/>
      <c r="C96" s="94"/>
      <c r="D96" s="270" t="s">
        <v>87</v>
      </c>
      <c r="E96" s="270"/>
      <c r="F96" s="270"/>
      <c r="G96" s="270"/>
      <c r="H96" s="270"/>
      <c r="I96" s="95"/>
      <c r="J96" s="270" t="s">
        <v>88</v>
      </c>
      <c r="K96" s="270"/>
      <c r="L96" s="270"/>
      <c r="M96" s="270"/>
      <c r="N96" s="270"/>
      <c r="O96" s="270"/>
      <c r="P96" s="270"/>
      <c r="Q96" s="270"/>
      <c r="R96" s="270"/>
      <c r="S96" s="270"/>
      <c r="T96" s="270"/>
      <c r="U96" s="270"/>
      <c r="V96" s="270"/>
      <c r="W96" s="270"/>
      <c r="X96" s="270"/>
      <c r="Y96" s="270"/>
      <c r="Z96" s="270"/>
      <c r="AA96" s="270"/>
      <c r="AB96" s="270"/>
      <c r="AC96" s="270"/>
      <c r="AD96" s="270"/>
      <c r="AE96" s="270"/>
      <c r="AF96" s="270"/>
      <c r="AG96" s="261">
        <f>'002 - Vzduchotechnika'!J30</f>
        <v>0</v>
      </c>
      <c r="AH96" s="262"/>
      <c r="AI96" s="262"/>
      <c r="AJ96" s="262"/>
      <c r="AK96" s="262"/>
      <c r="AL96" s="262"/>
      <c r="AM96" s="262"/>
      <c r="AN96" s="261">
        <f>SUM(AG96,AT96)</f>
        <v>0</v>
      </c>
      <c r="AO96" s="262"/>
      <c r="AP96" s="262"/>
      <c r="AQ96" s="96" t="s">
        <v>83</v>
      </c>
      <c r="AR96" s="97"/>
      <c r="AS96" s="98">
        <v>0</v>
      </c>
      <c r="AT96" s="99">
        <f>ROUND(SUM(AV96:AW96),2)</f>
        <v>0</v>
      </c>
      <c r="AU96" s="100">
        <f>'002 - Vzduchotechnika'!P120</f>
        <v>0</v>
      </c>
      <c r="AV96" s="99">
        <f>'002 - Vzduchotechnika'!J33</f>
        <v>0</v>
      </c>
      <c r="AW96" s="99">
        <f>'002 - Vzduchotechnika'!J34</f>
        <v>0</v>
      </c>
      <c r="AX96" s="99">
        <f>'002 - Vzduchotechnika'!J35</f>
        <v>0</v>
      </c>
      <c r="AY96" s="99">
        <f>'002 - Vzduchotechnika'!J36</f>
        <v>0</v>
      </c>
      <c r="AZ96" s="99">
        <f>'002 - Vzduchotechnika'!F33</f>
        <v>0</v>
      </c>
      <c r="BA96" s="99">
        <f>'002 - Vzduchotechnika'!F34</f>
        <v>0</v>
      </c>
      <c r="BB96" s="99">
        <f>'002 - Vzduchotechnika'!F35</f>
        <v>0</v>
      </c>
      <c r="BC96" s="99">
        <f>'002 - Vzduchotechnika'!F36</f>
        <v>0</v>
      </c>
      <c r="BD96" s="101">
        <f>'002 - Vzduchotechnika'!F37</f>
        <v>0</v>
      </c>
      <c r="BT96" s="102" t="s">
        <v>84</v>
      </c>
      <c r="BV96" s="102" t="s">
        <v>78</v>
      </c>
      <c r="BW96" s="102" t="s">
        <v>89</v>
      </c>
      <c r="BX96" s="102" t="s">
        <v>5</v>
      </c>
      <c r="CL96" s="102" t="s">
        <v>1</v>
      </c>
      <c r="CM96" s="102" t="s">
        <v>86</v>
      </c>
    </row>
    <row r="97" spans="1:91" s="7" customFormat="1" ht="16.5" customHeight="1">
      <c r="A97" s="92" t="s">
        <v>80</v>
      </c>
      <c r="B97" s="93"/>
      <c r="C97" s="94"/>
      <c r="D97" s="270" t="s">
        <v>90</v>
      </c>
      <c r="E97" s="270"/>
      <c r="F97" s="270"/>
      <c r="G97" s="270"/>
      <c r="H97" s="270"/>
      <c r="I97" s="95"/>
      <c r="J97" s="270" t="s">
        <v>91</v>
      </c>
      <c r="K97" s="270"/>
      <c r="L97" s="270"/>
      <c r="M97" s="270"/>
      <c r="N97" s="270"/>
      <c r="O97" s="270"/>
      <c r="P97" s="270"/>
      <c r="Q97" s="270"/>
      <c r="R97" s="270"/>
      <c r="S97" s="270"/>
      <c r="T97" s="270"/>
      <c r="U97" s="270"/>
      <c r="V97" s="270"/>
      <c r="W97" s="270"/>
      <c r="X97" s="270"/>
      <c r="Y97" s="270"/>
      <c r="Z97" s="270"/>
      <c r="AA97" s="270"/>
      <c r="AB97" s="270"/>
      <c r="AC97" s="270"/>
      <c r="AD97" s="270"/>
      <c r="AE97" s="270"/>
      <c r="AF97" s="270"/>
      <c r="AG97" s="261">
        <f>'003 - Elektroinstalace si...'!J30</f>
        <v>0</v>
      </c>
      <c r="AH97" s="262"/>
      <c r="AI97" s="262"/>
      <c r="AJ97" s="262"/>
      <c r="AK97" s="262"/>
      <c r="AL97" s="262"/>
      <c r="AM97" s="262"/>
      <c r="AN97" s="261">
        <f>SUM(AG97,AT97)</f>
        <v>0</v>
      </c>
      <c r="AO97" s="262"/>
      <c r="AP97" s="262"/>
      <c r="AQ97" s="96" t="s">
        <v>83</v>
      </c>
      <c r="AR97" s="97"/>
      <c r="AS97" s="98">
        <v>0</v>
      </c>
      <c r="AT97" s="99">
        <f>ROUND(SUM(AV97:AW97),2)</f>
        <v>0</v>
      </c>
      <c r="AU97" s="100">
        <f>'003 - Elektroinstalace si...'!P125</f>
        <v>0</v>
      </c>
      <c r="AV97" s="99">
        <f>'003 - Elektroinstalace si...'!J33</f>
        <v>0</v>
      </c>
      <c r="AW97" s="99">
        <f>'003 - Elektroinstalace si...'!J34</f>
        <v>0</v>
      </c>
      <c r="AX97" s="99">
        <f>'003 - Elektroinstalace si...'!J35</f>
        <v>0</v>
      </c>
      <c r="AY97" s="99">
        <f>'003 - Elektroinstalace si...'!J36</f>
        <v>0</v>
      </c>
      <c r="AZ97" s="99">
        <f>'003 - Elektroinstalace si...'!F33</f>
        <v>0</v>
      </c>
      <c r="BA97" s="99">
        <f>'003 - Elektroinstalace si...'!F34</f>
        <v>0</v>
      </c>
      <c r="BB97" s="99">
        <f>'003 - Elektroinstalace si...'!F35</f>
        <v>0</v>
      </c>
      <c r="BC97" s="99">
        <f>'003 - Elektroinstalace si...'!F36</f>
        <v>0</v>
      </c>
      <c r="BD97" s="101">
        <f>'003 - Elektroinstalace si...'!F37</f>
        <v>0</v>
      </c>
      <c r="BT97" s="102" t="s">
        <v>84</v>
      </c>
      <c r="BV97" s="102" t="s">
        <v>78</v>
      </c>
      <c r="BW97" s="102" t="s">
        <v>92</v>
      </c>
      <c r="BX97" s="102" t="s">
        <v>5</v>
      </c>
      <c r="CL97" s="102" t="s">
        <v>1</v>
      </c>
      <c r="CM97" s="102" t="s">
        <v>86</v>
      </c>
    </row>
    <row r="98" spans="1:91" s="7" customFormat="1" ht="16.5" customHeight="1">
      <c r="A98" s="92" t="s">
        <v>80</v>
      </c>
      <c r="B98" s="93"/>
      <c r="C98" s="94"/>
      <c r="D98" s="270" t="s">
        <v>93</v>
      </c>
      <c r="E98" s="270"/>
      <c r="F98" s="270"/>
      <c r="G98" s="270"/>
      <c r="H98" s="270"/>
      <c r="I98" s="95"/>
      <c r="J98" s="270" t="s">
        <v>94</v>
      </c>
      <c r="K98" s="270"/>
      <c r="L98" s="270"/>
      <c r="M98" s="270"/>
      <c r="N98" s="270"/>
      <c r="O98" s="270"/>
      <c r="P98" s="270"/>
      <c r="Q98" s="270"/>
      <c r="R98" s="270"/>
      <c r="S98" s="270"/>
      <c r="T98" s="270"/>
      <c r="U98" s="270"/>
      <c r="V98" s="270"/>
      <c r="W98" s="270"/>
      <c r="X98" s="270"/>
      <c r="Y98" s="270"/>
      <c r="Z98" s="270"/>
      <c r="AA98" s="270"/>
      <c r="AB98" s="270"/>
      <c r="AC98" s="270"/>
      <c r="AD98" s="270"/>
      <c r="AE98" s="270"/>
      <c r="AF98" s="270"/>
      <c r="AG98" s="261">
        <f>'004 - Vedlejší rozpočtové...'!J30</f>
        <v>0</v>
      </c>
      <c r="AH98" s="262"/>
      <c r="AI98" s="262"/>
      <c r="AJ98" s="262"/>
      <c r="AK98" s="262"/>
      <c r="AL98" s="262"/>
      <c r="AM98" s="262"/>
      <c r="AN98" s="261">
        <f>SUM(AG98,AT98)</f>
        <v>0</v>
      </c>
      <c r="AO98" s="262"/>
      <c r="AP98" s="262"/>
      <c r="AQ98" s="96" t="s">
        <v>83</v>
      </c>
      <c r="AR98" s="97"/>
      <c r="AS98" s="103">
        <v>0</v>
      </c>
      <c r="AT98" s="104">
        <f>ROUND(SUM(AV98:AW98),2)</f>
        <v>0</v>
      </c>
      <c r="AU98" s="105">
        <f>'004 - Vedlejší rozpočtové...'!P121</f>
        <v>0</v>
      </c>
      <c r="AV98" s="104">
        <f>'004 - Vedlejší rozpočtové...'!J33</f>
        <v>0</v>
      </c>
      <c r="AW98" s="104">
        <f>'004 - Vedlejší rozpočtové...'!J34</f>
        <v>0</v>
      </c>
      <c r="AX98" s="104">
        <f>'004 - Vedlejší rozpočtové...'!J35</f>
        <v>0</v>
      </c>
      <c r="AY98" s="104">
        <f>'004 - Vedlejší rozpočtové...'!J36</f>
        <v>0</v>
      </c>
      <c r="AZ98" s="104">
        <f>'004 - Vedlejší rozpočtové...'!F33</f>
        <v>0</v>
      </c>
      <c r="BA98" s="104">
        <f>'004 - Vedlejší rozpočtové...'!F34</f>
        <v>0</v>
      </c>
      <c r="BB98" s="104">
        <f>'004 - Vedlejší rozpočtové...'!F35</f>
        <v>0</v>
      </c>
      <c r="BC98" s="104">
        <f>'004 - Vedlejší rozpočtové...'!F36</f>
        <v>0</v>
      </c>
      <c r="BD98" s="106">
        <f>'004 - Vedlejší rozpočtové...'!F37</f>
        <v>0</v>
      </c>
      <c r="BT98" s="102" t="s">
        <v>84</v>
      </c>
      <c r="BV98" s="102" t="s">
        <v>78</v>
      </c>
      <c r="BW98" s="102" t="s">
        <v>95</v>
      </c>
      <c r="BX98" s="102" t="s">
        <v>5</v>
      </c>
      <c r="CL98" s="102" t="s">
        <v>1</v>
      </c>
      <c r="CM98" s="102" t="s">
        <v>86</v>
      </c>
    </row>
    <row r="99" spans="1:91" s="2" customFormat="1" ht="30" customHeight="1">
      <c r="A99" s="33"/>
      <c r="B99" s="34"/>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8"/>
      <c r="AS99" s="33"/>
      <c r="AT99" s="33"/>
      <c r="AU99" s="33"/>
      <c r="AV99" s="33"/>
      <c r="AW99" s="33"/>
      <c r="AX99" s="33"/>
      <c r="AY99" s="33"/>
      <c r="AZ99" s="33"/>
      <c r="BA99" s="33"/>
      <c r="BB99" s="33"/>
      <c r="BC99" s="33"/>
      <c r="BD99" s="33"/>
      <c r="BE99" s="33"/>
    </row>
    <row r="100" spans="1:91" s="2" customFormat="1" ht="6.95" customHeight="1">
      <c r="A100" s="33"/>
      <c r="B100" s="53"/>
      <c r="C100" s="54"/>
      <c r="D100" s="54"/>
      <c r="E100" s="54"/>
      <c r="F100" s="54"/>
      <c r="G100" s="54"/>
      <c r="H100" s="54"/>
      <c r="I100" s="54"/>
      <c r="J100" s="54"/>
      <c r="K100" s="54"/>
      <c r="L100" s="54"/>
      <c r="M100" s="54"/>
      <c r="N100" s="54"/>
      <c r="O100" s="54"/>
      <c r="P100" s="54"/>
      <c r="Q100" s="54"/>
      <c r="R100" s="54"/>
      <c r="S100" s="54"/>
      <c r="T100" s="54"/>
      <c r="U100" s="54"/>
      <c r="V100" s="54"/>
      <c r="W100" s="54"/>
      <c r="X100" s="54"/>
      <c r="Y100" s="54"/>
      <c r="Z100" s="54"/>
      <c r="AA100" s="54"/>
      <c r="AB100" s="54"/>
      <c r="AC100" s="54"/>
      <c r="AD100" s="54"/>
      <c r="AE100" s="54"/>
      <c r="AF100" s="54"/>
      <c r="AG100" s="54"/>
      <c r="AH100" s="54"/>
      <c r="AI100" s="54"/>
      <c r="AJ100" s="54"/>
      <c r="AK100" s="54"/>
      <c r="AL100" s="54"/>
      <c r="AM100" s="54"/>
      <c r="AN100" s="54"/>
      <c r="AO100" s="54"/>
      <c r="AP100" s="54"/>
      <c r="AQ100" s="54"/>
      <c r="AR100" s="38"/>
      <c r="AS100" s="33"/>
      <c r="AT100" s="33"/>
      <c r="AU100" s="33"/>
      <c r="AV100" s="33"/>
      <c r="AW100" s="33"/>
      <c r="AX100" s="33"/>
      <c r="AY100" s="33"/>
      <c r="AZ100" s="33"/>
      <c r="BA100" s="33"/>
      <c r="BB100" s="33"/>
      <c r="BC100" s="33"/>
      <c r="BD100" s="33"/>
      <c r="BE100" s="33"/>
    </row>
  </sheetData>
  <sheetProtection password="C1E4" sheet="1" objects="1" scenarios="1" formatColumns="0" formatRows="0"/>
  <mergeCells count="54">
    <mergeCell ref="AS89:AT91"/>
    <mergeCell ref="AM90:AP90"/>
    <mergeCell ref="C92:G92"/>
    <mergeCell ref="AG92:AM92"/>
    <mergeCell ref="I92:AF92"/>
    <mergeCell ref="AN92:AP92"/>
    <mergeCell ref="D98:H98"/>
    <mergeCell ref="J98:AF98"/>
    <mergeCell ref="AN97:AP97"/>
    <mergeCell ref="D97:H97"/>
    <mergeCell ref="J97:AF97"/>
    <mergeCell ref="AG97:AM97"/>
    <mergeCell ref="D96:H96"/>
    <mergeCell ref="AG96:AM96"/>
    <mergeCell ref="AN96:AP96"/>
    <mergeCell ref="D95:H95"/>
    <mergeCell ref="AG95:AM95"/>
    <mergeCell ref="J95:AF95"/>
    <mergeCell ref="AN95:AP95"/>
    <mergeCell ref="AK30:AO30"/>
    <mergeCell ref="L30:P30"/>
    <mergeCell ref="W30:AE30"/>
    <mergeCell ref="L31:P31"/>
    <mergeCell ref="AN98:AP98"/>
    <mergeCell ref="AG98:AM98"/>
    <mergeCell ref="L85:AJ85"/>
    <mergeCell ref="AM87:AN87"/>
    <mergeCell ref="AM89:AP89"/>
    <mergeCell ref="AG94:AM94"/>
    <mergeCell ref="AN94:AP94"/>
    <mergeCell ref="J96:AF96"/>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4"/>
    <mergeCell ref="K5:AJ5"/>
    <mergeCell ref="K6:AJ6"/>
    <mergeCell ref="E14:AJ14"/>
    <mergeCell ref="E23:AN23"/>
  </mergeCells>
  <hyperlinks>
    <hyperlink ref="A95" location="'001 - Stavební část'!C2" display="/"/>
    <hyperlink ref="A96" location="'002 - Vzduchotechnika'!C2" display="/"/>
    <hyperlink ref="A97" location="'003 - Elektroinstalace si...'!C2" display="/"/>
    <hyperlink ref="A98" location="'004 - Vedlejší rozpočtové...'!C2" display="/"/>
  </hyperlinks>
  <pageMargins left="0.39370078740157483" right="0.39370078740157483" top="0.39370078740157483" bottom="0.39370078740157483" header="0" footer="0"/>
  <pageSetup paperSize="9" scale="75" fitToHeight="10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94"/>
  <sheetViews>
    <sheetView showGridLines="0" workbookViewId="0">
      <selection activeCell="F42" sqref="F4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1"/>
      <c r="M2" s="241"/>
      <c r="N2" s="241"/>
      <c r="O2" s="241"/>
      <c r="P2" s="241"/>
      <c r="Q2" s="241"/>
      <c r="R2" s="241"/>
      <c r="S2" s="241"/>
      <c r="T2" s="241"/>
      <c r="U2" s="241"/>
      <c r="V2" s="241"/>
      <c r="AT2" s="16" t="s">
        <v>85</v>
      </c>
    </row>
    <row r="3" spans="1:46" s="1" customFormat="1" ht="6.95" customHeight="1">
      <c r="B3" s="107"/>
      <c r="C3" s="108"/>
      <c r="D3" s="108"/>
      <c r="E3" s="108"/>
      <c r="F3" s="108"/>
      <c r="G3" s="108"/>
      <c r="H3" s="108"/>
      <c r="I3" s="108"/>
      <c r="J3" s="108"/>
      <c r="K3" s="108"/>
      <c r="L3" s="19"/>
      <c r="AT3" s="16" t="s">
        <v>86</v>
      </c>
    </row>
    <row r="4" spans="1:46" s="1" customFormat="1" ht="24.95" customHeight="1">
      <c r="B4" s="19"/>
      <c r="D4" s="109" t="s">
        <v>96</v>
      </c>
      <c r="L4" s="19"/>
      <c r="M4" s="110" t="s">
        <v>10</v>
      </c>
      <c r="AT4" s="16" t="s">
        <v>4</v>
      </c>
    </row>
    <row r="5" spans="1:46" s="1" customFormat="1" ht="6.95" customHeight="1">
      <c r="B5" s="19"/>
      <c r="L5" s="19"/>
    </row>
    <row r="6" spans="1:46" s="1" customFormat="1" ht="12" customHeight="1">
      <c r="B6" s="19"/>
      <c r="D6" s="111" t="s">
        <v>16</v>
      </c>
      <c r="L6" s="19"/>
    </row>
    <row r="7" spans="1:46" s="1" customFormat="1" ht="26.25" customHeight="1">
      <c r="B7" s="19"/>
      <c r="E7" s="285" t="str">
        <f>'Rekapitulace zakázky'!K6</f>
        <v>Praha Vršovice ON – dílčí oprava (část západního křídla)</v>
      </c>
      <c r="F7" s="286"/>
      <c r="G7" s="286"/>
      <c r="H7" s="286"/>
      <c r="L7" s="19"/>
    </row>
    <row r="8" spans="1:46" s="2" customFormat="1" ht="12" customHeight="1">
      <c r="A8" s="33"/>
      <c r="B8" s="38"/>
      <c r="C8" s="33"/>
      <c r="D8" s="111" t="s">
        <v>97</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7" t="s">
        <v>98</v>
      </c>
      <c r="F9" s="288"/>
      <c r="G9" s="288"/>
      <c r="H9" s="288"/>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17</v>
      </c>
      <c r="E11" s="33"/>
      <c r="F11" s="112" t="s">
        <v>1</v>
      </c>
      <c r="G11" s="33"/>
      <c r="H11" s="33"/>
      <c r="I11" s="111" t="s">
        <v>18</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19</v>
      </c>
      <c r="E12" s="33"/>
      <c r="F12" s="112" t="s">
        <v>20</v>
      </c>
      <c r="G12" s="33"/>
      <c r="H12" s="33"/>
      <c r="I12" s="111" t="s">
        <v>21</v>
      </c>
      <c r="J12" s="113" t="str">
        <f>'Rekapitulace zakázky'!AN8</f>
        <v>5. 4. 2024</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23</v>
      </c>
      <c r="E14" s="33"/>
      <c r="F14" s="33"/>
      <c r="G14" s="33"/>
      <c r="H14" s="33"/>
      <c r="I14" s="111" t="s">
        <v>24</v>
      </c>
      <c r="J14" s="112" t="s">
        <v>25</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26</v>
      </c>
      <c r="F15" s="33"/>
      <c r="G15" s="33"/>
      <c r="H15" s="33"/>
      <c r="I15" s="111" t="s">
        <v>27</v>
      </c>
      <c r="J15" s="112" t="s">
        <v>28</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29</v>
      </c>
      <c r="E17" s="33"/>
      <c r="F17" s="33"/>
      <c r="G17" s="33"/>
      <c r="H17" s="33"/>
      <c r="I17" s="111" t="s">
        <v>24</v>
      </c>
      <c r="J17" s="29" t="str">
        <f>'Rekapitulace zakázky'!AN13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9" t="str">
        <f>'Rekapitulace zakázky'!E14</f>
        <v>Vyplň údaj</v>
      </c>
      <c r="F18" s="290"/>
      <c r="G18" s="290"/>
      <c r="H18" s="290"/>
      <c r="I18" s="111" t="s">
        <v>27</v>
      </c>
      <c r="J18" s="29" t="str">
        <f>'Rekapitulace zakázky'!AN14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31</v>
      </c>
      <c r="E20" s="33"/>
      <c r="F20" s="33"/>
      <c r="G20" s="33"/>
      <c r="H20" s="33"/>
      <c r="I20" s="111" t="s">
        <v>24</v>
      </c>
      <c r="J20" s="112" t="s">
        <v>1</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
        <v>32</v>
      </c>
      <c r="F21" s="33"/>
      <c r="G21" s="33"/>
      <c r="H21" s="33"/>
      <c r="I21" s="111" t="s">
        <v>27</v>
      </c>
      <c r="J21" s="112" t="s">
        <v>1</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34</v>
      </c>
      <c r="E23" s="33"/>
      <c r="F23" s="33"/>
      <c r="G23" s="33"/>
      <c r="H23" s="33"/>
      <c r="I23" s="111" t="s">
        <v>24</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32</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35</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1" t="s">
        <v>1</v>
      </c>
      <c r="F27" s="291"/>
      <c r="G27" s="291"/>
      <c r="H27" s="291"/>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36</v>
      </c>
      <c r="E30" s="33"/>
      <c r="F30" s="33"/>
      <c r="G30" s="33"/>
      <c r="H30" s="33"/>
      <c r="I30" s="33"/>
      <c r="J30" s="119">
        <f>ROUND(J147,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38</v>
      </c>
      <c r="G32" s="33"/>
      <c r="H32" s="33"/>
      <c r="I32" s="120" t="s">
        <v>37</v>
      </c>
      <c r="J32" s="120" t="s">
        <v>39</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40</v>
      </c>
      <c r="E33" s="111" t="s">
        <v>41</v>
      </c>
      <c r="F33" s="122">
        <f>ROUND((SUM(BE147:BE593)),  2)</f>
        <v>0</v>
      </c>
      <c r="G33" s="33"/>
      <c r="H33" s="33"/>
      <c r="I33" s="123">
        <v>0.21</v>
      </c>
      <c r="J33" s="122">
        <f>ROUND(((SUM(BE147:BE593))*I33),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42</v>
      </c>
      <c r="F34" s="122">
        <f>ROUND((SUM(BF147:BF593)),  2)</f>
        <v>0</v>
      </c>
      <c r="G34" s="33"/>
      <c r="H34" s="33"/>
      <c r="I34" s="123">
        <v>0.12</v>
      </c>
      <c r="J34" s="122">
        <f>ROUND(((SUM(BF147:BF593))*I34),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43</v>
      </c>
      <c r="F35" s="122">
        <f>ROUND((SUM(BG147:BG593)),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44</v>
      </c>
      <c r="F36" s="122">
        <f>ROUND((SUM(BH147:BH593)),  2)</f>
        <v>0</v>
      </c>
      <c r="G36" s="33"/>
      <c r="H36" s="33"/>
      <c r="I36" s="123">
        <v>0.12</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45</v>
      </c>
      <c r="F37" s="122">
        <f>ROUND((SUM(BI147:BI593)),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46</v>
      </c>
      <c r="E39" s="126"/>
      <c r="F39" s="126"/>
      <c r="G39" s="127" t="s">
        <v>47</v>
      </c>
      <c r="H39" s="128" t="s">
        <v>48</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49</v>
      </c>
      <c r="E50" s="132"/>
      <c r="F50" s="132"/>
      <c r="G50" s="131" t="s">
        <v>50</v>
      </c>
      <c r="H50" s="132"/>
      <c r="I50" s="132"/>
      <c r="J50" s="132"/>
      <c r="K50" s="132"/>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2.75">
      <c r="A61" s="33"/>
      <c r="B61" s="38"/>
      <c r="C61" s="33"/>
      <c r="D61" s="133" t="s">
        <v>51</v>
      </c>
      <c r="E61" s="134"/>
      <c r="F61" s="135" t="s">
        <v>52</v>
      </c>
      <c r="G61" s="133" t="s">
        <v>51</v>
      </c>
      <c r="H61" s="134"/>
      <c r="I61" s="134"/>
      <c r="J61" s="136" t="s">
        <v>52</v>
      </c>
      <c r="K61" s="134"/>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2.75">
      <c r="A65" s="33"/>
      <c r="B65" s="38"/>
      <c r="C65" s="33"/>
      <c r="D65" s="131" t="s">
        <v>53</v>
      </c>
      <c r="E65" s="137"/>
      <c r="F65" s="137"/>
      <c r="G65" s="131" t="s">
        <v>54</v>
      </c>
      <c r="H65" s="137"/>
      <c r="I65" s="137"/>
      <c r="J65" s="137"/>
      <c r="K65" s="137"/>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2.75">
      <c r="A76" s="33"/>
      <c r="B76" s="38"/>
      <c r="C76" s="33"/>
      <c r="D76" s="133" t="s">
        <v>51</v>
      </c>
      <c r="E76" s="134"/>
      <c r="F76" s="135" t="s">
        <v>52</v>
      </c>
      <c r="G76" s="133" t="s">
        <v>51</v>
      </c>
      <c r="H76" s="134"/>
      <c r="I76" s="134"/>
      <c r="J76" s="136" t="s">
        <v>52</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99</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customHeight="1">
      <c r="A85" s="33"/>
      <c r="B85" s="34"/>
      <c r="C85" s="35"/>
      <c r="D85" s="35"/>
      <c r="E85" s="283" t="str">
        <f>E7</f>
        <v>Praha Vršovice ON – dílčí oprava (část západního křídla)</v>
      </c>
      <c r="F85" s="284"/>
      <c r="G85" s="284"/>
      <c r="H85" s="284"/>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97</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63" t="str">
        <f>E9</f>
        <v>001 - Stavební část</v>
      </c>
      <c r="F87" s="282"/>
      <c r="G87" s="282"/>
      <c r="H87" s="282"/>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19</v>
      </c>
      <c r="D89" s="35"/>
      <c r="E89" s="35"/>
      <c r="F89" s="26" t="str">
        <f>F12</f>
        <v>žst. Praha Vršovice</v>
      </c>
      <c r="G89" s="35"/>
      <c r="H89" s="35"/>
      <c r="I89" s="28" t="s">
        <v>21</v>
      </c>
      <c r="J89" s="65" t="str">
        <f>IF(J12="","",J12)</f>
        <v>5. 4. 2024</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23</v>
      </c>
      <c r="D91" s="35"/>
      <c r="E91" s="35"/>
      <c r="F91" s="26" t="str">
        <f>E15</f>
        <v>Správa železnic, státní organizace</v>
      </c>
      <c r="G91" s="35"/>
      <c r="H91" s="35"/>
      <c r="I91" s="28" t="s">
        <v>31</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29</v>
      </c>
      <c r="D92" s="35"/>
      <c r="E92" s="35"/>
      <c r="F92" s="26" t="str">
        <f>IF(E18="","",E18)</f>
        <v>Vyplň údaj</v>
      </c>
      <c r="G92" s="35"/>
      <c r="H92" s="35"/>
      <c r="I92" s="28" t="s">
        <v>34</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100</v>
      </c>
      <c r="D94" s="143"/>
      <c r="E94" s="143"/>
      <c r="F94" s="143"/>
      <c r="G94" s="143"/>
      <c r="H94" s="143"/>
      <c r="I94" s="143"/>
      <c r="J94" s="144" t="s">
        <v>101</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102</v>
      </c>
      <c r="D96" s="35"/>
      <c r="E96" s="35"/>
      <c r="F96" s="35"/>
      <c r="G96" s="35"/>
      <c r="H96" s="35"/>
      <c r="I96" s="35"/>
      <c r="J96" s="83">
        <f>J147</f>
        <v>0</v>
      </c>
      <c r="K96" s="35"/>
      <c r="L96" s="50"/>
      <c r="S96" s="33"/>
      <c r="T96" s="33"/>
      <c r="U96" s="33"/>
      <c r="V96" s="33"/>
      <c r="W96" s="33"/>
      <c r="X96" s="33"/>
      <c r="Y96" s="33"/>
      <c r="Z96" s="33"/>
      <c r="AA96" s="33"/>
      <c r="AB96" s="33"/>
      <c r="AC96" s="33"/>
      <c r="AD96" s="33"/>
      <c r="AE96" s="33"/>
      <c r="AU96" s="16" t="s">
        <v>103</v>
      </c>
    </row>
    <row r="97" spans="2:12" s="9" customFormat="1" ht="24.95" customHeight="1">
      <c r="B97" s="146"/>
      <c r="C97" s="147"/>
      <c r="D97" s="148" t="s">
        <v>104</v>
      </c>
      <c r="E97" s="149"/>
      <c r="F97" s="149"/>
      <c r="G97" s="149"/>
      <c r="H97" s="149"/>
      <c r="I97" s="149"/>
      <c r="J97" s="150">
        <f>J148</f>
        <v>0</v>
      </c>
      <c r="K97" s="147"/>
      <c r="L97" s="151"/>
    </row>
    <row r="98" spans="2:12" s="10" customFormat="1" ht="19.899999999999999" customHeight="1">
      <c r="B98" s="152"/>
      <c r="C98" s="153"/>
      <c r="D98" s="154" t="s">
        <v>105</v>
      </c>
      <c r="E98" s="155"/>
      <c r="F98" s="155"/>
      <c r="G98" s="155"/>
      <c r="H98" s="155"/>
      <c r="I98" s="155"/>
      <c r="J98" s="156">
        <f>J149</f>
        <v>0</v>
      </c>
      <c r="K98" s="153"/>
      <c r="L98" s="157"/>
    </row>
    <row r="99" spans="2:12" s="10" customFormat="1" ht="19.899999999999999" customHeight="1">
      <c r="B99" s="152"/>
      <c r="C99" s="153"/>
      <c r="D99" s="154" t="s">
        <v>106</v>
      </c>
      <c r="E99" s="155"/>
      <c r="F99" s="155"/>
      <c r="G99" s="155"/>
      <c r="H99" s="155"/>
      <c r="I99" s="155"/>
      <c r="J99" s="156">
        <f>J166</f>
        <v>0</v>
      </c>
      <c r="K99" s="153"/>
      <c r="L99" s="157"/>
    </row>
    <row r="100" spans="2:12" s="10" customFormat="1" ht="19.899999999999999" customHeight="1">
      <c r="B100" s="152"/>
      <c r="C100" s="153"/>
      <c r="D100" s="154" t="s">
        <v>107</v>
      </c>
      <c r="E100" s="155"/>
      <c r="F100" s="155"/>
      <c r="G100" s="155"/>
      <c r="H100" s="155"/>
      <c r="I100" s="155"/>
      <c r="J100" s="156">
        <f>J169</f>
        <v>0</v>
      </c>
      <c r="K100" s="153"/>
      <c r="L100" s="157"/>
    </row>
    <row r="101" spans="2:12" s="10" customFormat="1" ht="19.899999999999999" customHeight="1">
      <c r="B101" s="152"/>
      <c r="C101" s="153"/>
      <c r="D101" s="154" t="s">
        <v>108</v>
      </c>
      <c r="E101" s="155"/>
      <c r="F101" s="155"/>
      <c r="G101" s="155"/>
      <c r="H101" s="155"/>
      <c r="I101" s="155"/>
      <c r="J101" s="156">
        <f>J208</f>
        <v>0</v>
      </c>
      <c r="K101" s="153"/>
      <c r="L101" s="157"/>
    </row>
    <row r="102" spans="2:12" s="10" customFormat="1" ht="19.899999999999999" customHeight="1">
      <c r="B102" s="152"/>
      <c r="C102" s="153"/>
      <c r="D102" s="154" t="s">
        <v>109</v>
      </c>
      <c r="E102" s="155"/>
      <c r="F102" s="155"/>
      <c r="G102" s="155"/>
      <c r="H102" s="155"/>
      <c r="I102" s="155"/>
      <c r="J102" s="156">
        <f>J251</f>
        <v>0</v>
      </c>
      <c r="K102" s="153"/>
      <c r="L102" s="157"/>
    </row>
    <row r="103" spans="2:12" s="10" customFormat="1" ht="19.899999999999999" customHeight="1">
      <c r="B103" s="152"/>
      <c r="C103" s="153"/>
      <c r="D103" s="154" t="s">
        <v>110</v>
      </c>
      <c r="E103" s="155"/>
      <c r="F103" s="155"/>
      <c r="G103" s="155"/>
      <c r="H103" s="155"/>
      <c r="I103" s="155"/>
      <c r="J103" s="156">
        <f>J261</f>
        <v>0</v>
      </c>
      <c r="K103" s="153"/>
      <c r="L103" s="157"/>
    </row>
    <row r="104" spans="2:12" s="9" customFormat="1" ht="24.95" customHeight="1">
      <c r="B104" s="146"/>
      <c r="C104" s="147"/>
      <c r="D104" s="148" t="s">
        <v>111</v>
      </c>
      <c r="E104" s="149"/>
      <c r="F104" s="149"/>
      <c r="G104" s="149"/>
      <c r="H104" s="149"/>
      <c r="I104" s="149"/>
      <c r="J104" s="150">
        <f>J263</f>
        <v>0</v>
      </c>
      <c r="K104" s="147"/>
      <c r="L104" s="151"/>
    </row>
    <row r="105" spans="2:12" s="10" customFormat="1" ht="19.899999999999999" customHeight="1">
      <c r="B105" s="152"/>
      <c r="C105" s="153"/>
      <c r="D105" s="154" t="s">
        <v>112</v>
      </c>
      <c r="E105" s="155"/>
      <c r="F105" s="155"/>
      <c r="G105" s="155"/>
      <c r="H105" s="155"/>
      <c r="I105" s="155"/>
      <c r="J105" s="156">
        <f>J264</f>
        <v>0</v>
      </c>
      <c r="K105" s="153"/>
      <c r="L105" s="157"/>
    </row>
    <row r="106" spans="2:12" s="10" customFormat="1" ht="19.899999999999999" customHeight="1">
      <c r="B106" s="152"/>
      <c r="C106" s="153"/>
      <c r="D106" s="154" t="s">
        <v>113</v>
      </c>
      <c r="E106" s="155"/>
      <c r="F106" s="155"/>
      <c r="G106" s="155"/>
      <c r="H106" s="155"/>
      <c r="I106" s="155"/>
      <c r="J106" s="156">
        <f>J277</f>
        <v>0</v>
      </c>
      <c r="K106" s="153"/>
      <c r="L106" s="157"/>
    </row>
    <row r="107" spans="2:12" s="10" customFormat="1" ht="19.899999999999999" customHeight="1">
      <c r="B107" s="152"/>
      <c r="C107" s="153"/>
      <c r="D107" s="154" t="s">
        <v>114</v>
      </c>
      <c r="E107" s="155"/>
      <c r="F107" s="155"/>
      <c r="G107" s="155"/>
      <c r="H107" s="155"/>
      <c r="I107" s="155"/>
      <c r="J107" s="156">
        <f>J282</f>
        <v>0</v>
      </c>
      <c r="K107" s="153"/>
      <c r="L107" s="157"/>
    </row>
    <row r="108" spans="2:12" s="10" customFormat="1" ht="19.899999999999999" customHeight="1">
      <c r="B108" s="152"/>
      <c r="C108" s="153"/>
      <c r="D108" s="154" t="s">
        <v>115</v>
      </c>
      <c r="E108" s="155"/>
      <c r="F108" s="155"/>
      <c r="G108" s="155"/>
      <c r="H108" s="155"/>
      <c r="I108" s="155"/>
      <c r="J108" s="156">
        <f>J299</f>
        <v>0</v>
      </c>
      <c r="K108" s="153"/>
      <c r="L108" s="157"/>
    </row>
    <row r="109" spans="2:12" s="10" customFormat="1" ht="19.899999999999999" customHeight="1">
      <c r="B109" s="152"/>
      <c r="C109" s="153"/>
      <c r="D109" s="154" t="s">
        <v>116</v>
      </c>
      <c r="E109" s="155"/>
      <c r="F109" s="155"/>
      <c r="G109" s="155"/>
      <c r="H109" s="155"/>
      <c r="I109" s="155"/>
      <c r="J109" s="156">
        <f>J327</f>
        <v>0</v>
      </c>
      <c r="K109" s="153"/>
      <c r="L109" s="157"/>
    </row>
    <row r="110" spans="2:12" s="10" customFormat="1" ht="19.899999999999999" customHeight="1">
      <c r="B110" s="152"/>
      <c r="C110" s="153"/>
      <c r="D110" s="154" t="s">
        <v>117</v>
      </c>
      <c r="E110" s="155"/>
      <c r="F110" s="155"/>
      <c r="G110" s="155"/>
      <c r="H110" s="155"/>
      <c r="I110" s="155"/>
      <c r="J110" s="156">
        <f>J362</f>
        <v>0</v>
      </c>
      <c r="K110" s="153"/>
      <c r="L110" s="157"/>
    </row>
    <row r="111" spans="2:12" s="10" customFormat="1" ht="19.899999999999999" customHeight="1">
      <c r="B111" s="152"/>
      <c r="C111" s="153"/>
      <c r="D111" s="154" t="s">
        <v>118</v>
      </c>
      <c r="E111" s="155"/>
      <c r="F111" s="155"/>
      <c r="G111" s="155"/>
      <c r="H111" s="155"/>
      <c r="I111" s="155"/>
      <c r="J111" s="156">
        <f>J367</f>
        <v>0</v>
      </c>
      <c r="K111" s="153"/>
      <c r="L111" s="157"/>
    </row>
    <row r="112" spans="2:12" s="10" customFormat="1" ht="19.899999999999999" customHeight="1">
      <c r="B112" s="152"/>
      <c r="C112" s="153"/>
      <c r="D112" s="154" t="s">
        <v>119</v>
      </c>
      <c r="E112" s="155"/>
      <c r="F112" s="155"/>
      <c r="G112" s="155"/>
      <c r="H112" s="155"/>
      <c r="I112" s="155"/>
      <c r="J112" s="156">
        <f>J371</f>
        <v>0</v>
      </c>
      <c r="K112" s="153"/>
      <c r="L112" s="157"/>
    </row>
    <row r="113" spans="1:31" s="10" customFormat="1" ht="19.899999999999999" customHeight="1">
      <c r="B113" s="152"/>
      <c r="C113" s="153"/>
      <c r="D113" s="154" t="s">
        <v>120</v>
      </c>
      <c r="E113" s="155"/>
      <c r="F113" s="155"/>
      <c r="G113" s="155"/>
      <c r="H113" s="155"/>
      <c r="I113" s="155"/>
      <c r="J113" s="156">
        <f>J379</f>
        <v>0</v>
      </c>
      <c r="K113" s="153"/>
      <c r="L113" s="157"/>
    </row>
    <row r="114" spans="1:31" s="10" customFormat="1" ht="19.899999999999999" customHeight="1">
      <c r="B114" s="152"/>
      <c r="C114" s="153"/>
      <c r="D114" s="154" t="s">
        <v>121</v>
      </c>
      <c r="E114" s="155"/>
      <c r="F114" s="155"/>
      <c r="G114" s="155"/>
      <c r="H114" s="155"/>
      <c r="I114" s="155"/>
      <c r="J114" s="156">
        <f>J383</f>
        <v>0</v>
      </c>
      <c r="K114" s="153"/>
      <c r="L114" s="157"/>
    </row>
    <row r="115" spans="1:31" s="10" customFormat="1" ht="19.899999999999999" customHeight="1">
      <c r="B115" s="152"/>
      <c r="C115" s="153"/>
      <c r="D115" s="154" t="s">
        <v>122</v>
      </c>
      <c r="E115" s="155"/>
      <c r="F115" s="155"/>
      <c r="G115" s="155"/>
      <c r="H115" s="155"/>
      <c r="I115" s="155"/>
      <c r="J115" s="156">
        <f>J389</f>
        <v>0</v>
      </c>
      <c r="K115" s="153"/>
      <c r="L115" s="157"/>
    </row>
    <row r="116" spans="1:31" s="10" customFormat="1" ht="19.899999999999999" customHeight="1">
      <c r="B116" s="152"/>
      <c r="C116" s="153"/>
      <c r="D116" s="154" t="s">
        <v>123</v>
      </c>
      <c r="E116" s="155"/>
      <c r="F116" s="155"/>
      <c r="G116" s="155"/>
      <c r="H116" s="155"/>
      <c r="I116" s="155"/>
      <c r="J116" s="156">
        <f>J391</f>
        <v>0</v>
      </c>
      <c r="K116" s="153"/>
      <c r="L116" s="157"/>
    </row>
    <row r="117" spans="1:31" s="10" customFormat="1" ht="19.899999999999999" customHeight="1">
      <c r="B117" s="152"/>
      <c r="C117" s="153"/>
      <c r="D117" s="154" t="s">
        <v>124</v>
      </c>
      <c r="E117" s="155"/>
      <c r="F117" s="155"/>
      <c r="G117" s="155"/>
      <c r="H117" s="155"/>
      <c r="I117" s="155"/>
      <c r="J117" s="156">
        <f>J421</f>
        <v>0</v>
      </c>
      <c r="K117" s="153"/>
      <c r="L117" s="157"/>
    </row>
    <row r="118" spans="1:31" s="10" customFormat="1" ht="19.899999999999999" customHeight="1">
      <c r="B118" s="152"/>
      <c r="C118" s="153"/>
      <c r="D118" s="154" t="s">
        <v>125</v>
      </c>
      <c r="E118" s="155"/>
      <c r="F118" s="155"/>
      <c r="G118" s="155"/>
      <c r="H118" s="155"/>
      <c r="I118" s="155"/>
      <c r="J118" s="156">
        <f>J434</f>
        <v>0</v>
      </c>
      <c r="K118" s="153"/>
      <c r="L118" s="157"/>
    </row>
    <row r="119" spans="1:31" s="10" customFormat="1" ht="19.899999999999999" customHeight="1">
      <c r="B119" s="152"/>
      <c r="C119" s="153"/>
      <c r="D119" s="154" t="s">
        <v>126</v>
      </c>
      <c r="E119" s="155"/>
      <c r="F119" s="155"/>
      <c r="G119" s="155"/>
      <c r="H119" s="155"/>
      <c r="I119" s="155"/>
      <c r="J119" s="156">
        <f>J464</f>
        <v>0</v>
      </c>
      <c r="K119" s="153"/>
      <c r="L119" s="157"/>
    </row>
    <row r="120" spans="1:31" s="10" customFormat="1" ht="19.899999999999999" customHeight="1">
      <c r="B120" s="152"/>
      <c r="C120" s="153"/>
      <c r="D120" s="154" t="s">
        <v>127</v>
      </c>
      <c r="E120" s="155"/>
      <c r="F120" s="155"/>
      <c r="G120" s="155"/>
      <c r="H120" s="155"/>
      <c r="I120" s="155"/>
      <c r="J120" s="156">
        <f>J469</f>
        <v>0</v>
      </c>
      <c r="K120" s="153"/>
      <c r="L120" s="157"/>
    </row>
    <row r="121" spans="1:31" s="10" customFormat="1" ht="19.899999999999999" customHeight="1">
      <c r="B121" s="152"/>
      <c r="C121" s="153"/>
      <c r="D121" s="154" t="s">
        <v>128</v>
      </c>
      <c r="E121" s="155"/>
      <c r="F121" s="155"/>
      <c r="G121" s="155"/>
      <c r="H121" s="155"/>
      <c r="I121" s="155"/>
      <c r="J121" s="156">
        <f>J490</f>
        <v>0</v>
      </c>
      <c r="K121" s="153"/>
      <c r="L121" s="157"/>
    </row>
    <row r="122" spans="1:31" s="10" customFormat="1" ht="19.899999999999999" customHeight="1">
      <c r="B122" s="152"/>
      <c r="C122" s="153"/>
      <c r="D122" s="154" t="s">
        <v>129</v>
      </c>
      <c r="E122" s="155"/>
      <c r="F122" s="155"/>
      <c r="G122" s="155"/>
      <c r="H122" s="155"/>
      <c r="I122" s="155"/>
      <c r="J122" s="156">
        <f>J506</f>
        <v>0</v>
      </c>
      <c r="K122" s="153"/>
      <c r="L122" s="157"/>
    </row>
    <row r="123" spans="1:31" s="10" customFormat="1" ht="19.899999999999999" customHeight="1">
      <c r="B123" s="152"/>
      <c r="C123" s="153"/>
      <c r="D123" s="154" t="s">
        <v>130</v>
      </c>
      <c r="E123" s="155"/>
      <c r="F123" s="155"/>
      <c r="G123" s="155"/>
      <c r="H123" s="155"/>
      <c r="I123" s="155"/>
      <c r="J123" s="156">
        <f>J550</f>
        <v>0</v>
      </c>
      <c r="K123" s="153"/>
      <c r="L123" s="157"/>
    </row>
    <row r="124" spans="1:31" s="10" customFormat="1" ht="19.899999999999999" customHeight="1">
      <c r="B124" s="152"/>
      <c r="C124" s="153"/>
      <c r="D124" s="154" t="s">
        <v>131</v>
      </c>
      <c r="E124" s="155"/>
      <c r="F124" s="155"/>
      <c r="G124" s="155"/>
      <c r="H124" s="155"/>
      <c r="I124" s="155"/>
      <c r="J124" s="156">
        <f>J564</f>
        <v>0</v>
      </c>
      <c r="K124" s="153"/>
      <c r="L124" s="157"/>
    </row>
    <row r="125" spans="1:31" s="10" customFormat="1" ht="19.899999999999999" customHeight="1">
      <c r="B125" s="152"/>
      <c r="C125" s="153"/>
      <c r="D125" s="154" t="s">
        <v>132</v>
      </c>
      <c r="E125" s="155"/>
      <c r="F125" s="155"/>
      <c r="G125" s="155"/>
      <c r="H125" s="155"/>
      <c r="I125" s="155"/>
      <c r="J125" s="156">
        <f>J584</f>
        <v>0</v>
      </c>
      <c r="K125" s="153"/>
      <c r="L125" s="157"/>
    </row>
    <row r="126" spans="1:31" s="9" customFormat="1" ht="24.95" customHeight="1">
      <c r="B126" s="146"/>
      <c r="C126" s="147"/>
      <c r="D126" s="148" t="s">
        <v>133</v>
      </c>
      <c r="E126" s="149"/>
      <c r="F126" s="149"/>
      <c r="G126" s="149"/>
      <c r="H126" s="149"/>
      <c r="I126" s="149"/>
      <c r="J126" s="150">
        <f>J590</f>
        <v>0</v>
      </c>
      <c r="K126" s="147"/>
      <c r="L126" s="151"/>
    </row>
    <row r="127" spans="1:31" s="10" customFormat="1" ht="19.899999999999999" customHeight="1">
      <c r="B127" s="152"/>
      <c r="C127" s="153"/>
      <c r="D127" s="154" t="s">
        <v>134</v>
      </c>
      <c r="E127" s="155"/>
      <c r="F127" s="155"/>
      <c r="G127" s="155"/>
      <c r="H127" s="155"/>
      <c r="I127" s="155"/>
      <c r="J127" s="156">
        <f>J591</f>
        <v>0</v>
      </c>
      <c r="K127" s="153"/>
      <c r="L127" s="157"/>
    </row>
    <row r="128" spans="1:31" s="2" customFormat="1" ht="21.75" customHeight="1">
      <c r="A128" s="33"/>
      <c r="B128" s="34"/>
      <c r="C128" s="35"/>
      <c r="D128" s="35"/>
      <c r="E128" s="35"/>
      <c r="F128" s="35"/>
      <c r="G128" s="35"/>
      <c r="H128" s="35"/>
      <c r="I128" s="35"/>
      <c r="J128" s="35"/>
      <c r="K128" s="35"/>
      <c r="L128" s="50"/>
      <c r="S128" s="33"/>
      <c r="T128" s="33"/>
      <c r="U128" s="33"/>
      <c r="V128" s="33"/>
      <c r="W128" s="33"/>
      <c r="X128" s="33"/>
      <c r="Y128" s="33"/>
      <c r="Z128" s="33"/>
      <c r="AA128" s="33"/>
      <c r="AB128" s="33"/>
      <c r="AC128" s="33"/>
      <c r="AD128" s="33"/>
      <c r="AE128" s="33"/>
    </row>
    <row r="129" spans="1:31" s="2" customFormat="1" ht="6.95" customHeight="1">
      <c r="A129" s="33"/>
      <c r="B129" s="53"/>
      <c r="C129" s="54"/>
      <c r="D129" s="54"/>
      <c r="E129" s="54"/>
      <c r="F129" s="54"/>
      <c r="G129" s="54"/>
      <c r="H129" s="54"/>
      <c r="I129" s="54"/>
      <c r="J129" s="54"/>
      <c r="K129" s="54"/>
      <c r="L129" s="50"/>
      <c r="S129" s="33"/>
      <c r="T129" s="33"/>
      <c r="U129" s="33"/>
      <c r="V129" s="33"/>
      <c r="W129" s="33"/>
      <c r="X129" s="33"/>
      <c r="Y129" s="33"/>
      <c r="Z129" s="33"/>
      <c r="AA129" s="33"/>
      <c r="AB129" s="33"/>
      <c r="AC129" s="33"/>
      <c r="AD129" s="33"/>
      <c r="AE129" s="33"/>
    </row>
    <row r="133" spans="1:31" s="2" customFormat="1" ht="6.95" customHeight="1">
      <c r="A133" s="33"/>
      <c r="B133" s="55"/>
      <c r="C133" s="56"/>
      <c r="D133" s="56"/>
      <c r="E133" s="56"/>
      <c r="F133" s="56"/>
      <c r="G133" s="56"/>
      <c r="H133" s="56"/>
      <c r="I133" s="56"/>
      <c r="J133" s="56"/>
      <c r="K133" s="56"/>
      <c r="L133" s="50"/>
      <c r="S133" s="33"/>
      <c r="T133" s="33"/>
      <c r="U133" s="33"/>
      <c r="V133" s="33"/>
      <c r="W133" s="33"/>
      <c r="X133" s="33"/>
      <c r="Y133" s="33"/>
      <c r="Z133" s="33"/>
      <c r="AA133" s="33"/>
      <c r="AB133" s="33"/>
      <c r="AC133" s="33"/>
      <c r="AD133" s="33"/>
      <c r="AE133" s="33"/>
    </row>
    <row r="134" spans="1:31" s="2" customFormat="1" ht="24.95" customHeight="1">
      <c r="A134" s="33"/>
      <c r="B134" s="34"/>
      <c r="C134" s="22" t="s">
        <v>135</v>
      </c>
      <c r="D134" s="35"/>
      <c r="E134" s="35"/>
      <c r="F134" s="35"/>
      <c r="G134" s="35"/>
      <c r="H134" s="35"/>
      <c r="I134" s="35"/>
      <c r="J134" s="35"/>
      <c r="K134" s="35"/>
      <c r="L134" s="50"/>
      <c r="S134" s="33"/>
      <c r="T134" s="33"/>
      <c r="U134" s="33"/>
      <c r="V134" s="33"/>
      <c r="W134" s="33"/>
      <c r="X134" s="33"/>
      <c r="Y134" s="33"/>
      <c r="Z134" s="33"/>
      <c r="AA134" s="33"/>
      <c r="AB134" s="33"/>
      <c r="AC134" s="33"/>
      <c r="AD134" s="33"/>
      <c r="AE134" s="33"/>
    </row>
    <row r="135" spans="1:31" s="2" customFormat="1" ht="6.95" customHeight="1">
      <c r="A135" s="33"/>
      <c r="B135" s="34"/>
      <c r="C135" s="35"/>
      <c r="D135" s="35"/>
      <c r="E135" s="35"/>
      <c r="F135" s="35"/>
      <c r="G135" s="35"/>
      <c r="H135" s="35"/>
      <c r="I135" s="35"/>
      <c r="J135" s="35"/>
      <c r="K135" s="35"/>
      <c r="L135" s="50"/>
      <c r="S135" s="33"/>
      <c r="T135" s="33"/>
      <c r="U135" s="33"/>
      <c r="V135" s="33"/>
      <c r="W135" s="33"/>
      <c r="X135" s="33"/>
      <c r="Y135" s="33"/>
      <c r="Z135" s="33"/>
      <c r="AA135" s="33"/>
      <c r="AB135" s="33"/>
      <c r="AC135" s="33"/>
      <c r="AD135" s="33"/>
      <c r="AE135" s="33"/>
    </row>
    <row r="136" spans="1:31" s="2" customFormat="1" ht="12" customHeight="1">
      <c r="A136" s="33"/>
      <c r="B136" s="34"/>
      <c r="C136" s="28" t="s">
        <v>16</v>
      </c>
      <c r="D136" s="35"/>
      <c r="E136" s="35"/>
      <c r="F136" s="35"/>
      <c r="G136" s="35"/>
      <c r="H136" s="35"/>
      <c r="I136" s="35"/>
      <c r="J136" s="35"/>
      <c r="K136" s="35"/>
      <c r="L136" s="50"/>
      <c r="S136" s="33"/>
      <c r="T136" s="33"/>
      <c r="U136" s="33"/>
      <c r="V136" s="33"/>
      <c r="W136" s="33"/>
      <c r="X136" s="33"/>
      <c r="Y136" s="33"/>
      <c r="Z136" s="33"/>
      <c r="AA136" s="33"/>
      <c r="AB136" s="33"/>
      <c r="AC136" s="33"/>
      <c r="AD136" s="33"/>
      <c r="AE136" s="33"/>
    </row>
    <row r="137" spans="1:31" s="2" customFormat="1" ht="26.25" customHeight="1">
      <c r="A137" s="33"/>
      <c r="B137" s="34"/>
      <c r="C137" s="35"/>
      <c r="D137" s="35"/>
      <c r="E137" s="283" t="str">
        <f>E7</f>
        <v>Praha Vršovice ON – dílčí oprava (část západního křídla)</v>
      </c>
      <c r="F137" s="284"/>
      <c r="G137" s="284"/>
      <c r="H137" s="284"/>
      <c r="I137" s="35"/>
      <c r="J137" s="35"/>
      <c r="K137" s="35"/>
      <c r="L137" s="50"/>
      <c r="S137" s="33"/>
      <c r="T137" s="33"/>
      <c r="U137" s="33"/>
      <c r="V137" s="33"/>
      <c r="W137" s="33"/>
      <c r="X137" s="33"/>
      <c r="Y137" s="33"/>
      <c r="Z137" s="33"/>
      <c r="AA137" s="33"/>
      <c r="AB137" s="33"/>
      <c r="AC137" s="33"/>
      <c r="AD137" s="33"/>
      <c r="AE137" s="33"/>
    </row>
    <row r="138" spans="1:31" s="2" customFormat="1" ht="12" customHeight="1">
      <c r="A138" s="33"/>
      <c r="B138" s="34"/>
      <c r="C138" s="28" t="s">
        <v>97</v>
      </c>
      <c r="D138" s="35"/>
      <c r="E138" s="35"/>
      <c r="F138" s="35"/>
      <c r="G138" s="35"/>
      <c r="H138" s="35"/>
      <c r="I138" s="35"/>
      <c r="J138" s="35"/>
      <c r="K138" s="35"/>
      <c r="L138" s="50"/>
      <c r="S138" s="33"/>
      <c r="T138" s="33"/>
      <c r="U138" s="33"/>
      <c r="V138" s="33"/>
      <c r="W138" s="33"/>
      <c r="X138" s="33"/>
      <c r="Y138" s="33"/>
      <c r="Z138" s="33"/>
      <c r="AA138" s="33"/>
      <c r="AB138" s="33"/>
      <c r="AC138" s="33"/>
      <c r="AD138" s="33"/>
      <c r="AE138" s="33"/>
    </row>
    <row r="139" spans="1:31" s="2" customFormat="1" ht="16.5" customHeight="1">
      <c r="A139" s="33"/>
      <c r="B139" s="34"/>
      <c r="C139" s="35"/>
      <c r="D139" s="35"/>
      <c r="E139" s="263" t="str">
        <f>E9</f>
        <v>001 - Stavební část</v>
      </c>
      <c r="F139" s="282"/>
      <c r="G139" s="282"/>
      <c r="H139" s="282"/>
      <c r="I139" s="35"/>
      <c r="J139" s="35"/>
      <c r="K139" s="35"/>
      <c r="L139" s="50"/>
      <c r="S139" s="33"/>
      <c r="T139" s="33"/>
      <c r="U139" s="33"/>
      <c r="V139" s="33"/>
      <c r="W139" s="33"/>
      <c r="X139" s="33"/>
      <c r="Y139" s="33"/>
      <c r="Z139" s="33"/>
      <c r="AA139" s="33"/>
      <c r="AB139" s="33"/>
      <c r="AC139" s="33"/>
      <c r="AD139" s="33"/>
      <c r="AE139" s="33"/>
    </row>
    <row r="140" spans="1:31" s="2" customFormat="1" ht="6.95" customHeight="1">
      <c r="A140" s="33"/>
      <c r="B140" s="34"/>
      <c r="C140" s="35"/>
      <c r="D140" s="35"/>
      <c r="E140" s="35"/>
      <c r="F140" s="35"/>
      <c r="G140" s="35"/>
      <c r="H140" s="35"/>
      <c r="I140" s="35"/>
      <c r="J140" s="35"/>
      <c r="K140" s="35"/>
      <c r="L140" s="50"/>
      <c r="S140" s="33"/>
      <c r="T140" s="33"/>
      <c r="U140" s="33"/>
      <c r="V140" s="33"/>
      <c r="W140" s="33"/>
      <c r="X140" s="33"/>
      <c r="Y140" s="33"/>
      <c r="Z140" s="33"/>
      <c r="AA140" s="33"/>
      <c r="AB140" s="33"/>
      <c r="AC140" s="33"/>
      <c r="AD140" s="33"/>
      <c r="AE140" s="33"/>
    </row>
    <row r="141" spans="1:31" s="2" customFormat="1" ht="12" customHeight="1">
      <c r="A141" s="33"/>
      <c r="B141" s="34"/>
      <c r="C141" s="28" t="s">
        <v>19</v>
      </c>
      <c r="D141" s="35"/>
      <c r="E141" s="35"/>
      <c r="F141" s="26" t="str">
        <f>F12</f>
        <v>žst. Praha Vršovice</v>
      </c>
      <c r="G141" s="35"/>
      <c r="H141" s="35"/>
      <c r="I141" s="28" t="s">
        <v>21</v>
      </c>
      <c r="J141" s="65" t="str">
        <f>IF(J12="","",J12)</f>
        <v>5. 4. 2024</v>
      </c>
      <c r="K141" s="35"/>
      <c r="L141" s="50"/>
      <c r="S141" s="33"/>
      <c r="T141" s="33"/>
      <c r="U141" s="33"/>
      <c r="V141" s="33"/>
      <c r="W141" s="33"/>
      <c r="X141" s="33"/>
      <c r="Y141" s="33"/>
      <c r="Z141" s="33"/>
      <c r="AA141" s="33"/>
      <c r="AB141" s="33"/>
      <c r="AC141" s="33"/>
      <c r="AD141" s="33"/>
      <c r="AE141" s="33"/>
    </row>
    <row r="142" spans="1:31" s="2" customFormat="1" ht="6.95" customHeight="1">
      <c r="A142" s="33"/>
      <c r="B142" s="34"/>
      <c r="C142" s="35"/>
      <c r="D142" s="35"/>
      <c r="E142" s="35"/>
      <c r="F142" s="35"/>
      <c r="G142" s="35"/>
      <c r="H142" s="35"/>
      <c r="I142" s="35"/>
      <c r="J142" s="35"/>
      <c r="K142" s="35"/>
      <c r="L142" s="50"/>
      <c r="S142" s="33"/>
      <c r="T142" s="33"/>
      <c r="U142" s="33"/>
      <c r="V142" s="33"/>
      <c r="W142" s="33"/>
      <c r="X142" s="33"/>
      <c r="Y142" s="33"/>
      <c r="Z142" s="33"/>
      <c r="AA142" s="33"/>
      <c r="AB142" s="33"/>
      <c r="AC142" s="33"/>
      <c r="AD142" s="33"/>
      <c r="AE142" s="33"/>
    </row>
    <row r="143" spans="1:31" s="2" customFormat="1" ht="15.2" customHeight="1">
      <c r="A143" s="33"/>
      <c r="B143" s="34"/>
      <c r="C143" s="28" t="s">
        <v>23</v>
      </c>
      <c r="D143" s="35"/>
      <c r="E143" s="35"/>
      <c r="F143" s="26" t="str">
        <f>E15</f>
        <v>Správa železnic, státní organizace</v>
      </c>
      <c r="G143" s="35"/>
      <c r="H143" s="35"/>
      <c r="I143" s="28" t="s">
        <v>31</v>
      </c>
      <c r="J143" s="31" t="str">
        <f>E21</f>
        <v xml:space="preserve"> </v>
      </c>
      <c r="K143" s="35"/>
      <c r="L143" s="50"/>
      <c r="S143" s="33"/>
      <c r="T143" s="33"/>
      <c r="U143" s="33"/>
      <c r="V143" s="33"/>
      <c r="W143" s="33"/>
      <c r="X143" s="33"/>
      <c r="Y143" s="33"/>
      <c r="Z143" s="33"/>
      <c r="AA143" s="33"/>
      <c r="AB143" s="33"/>
      <c r="AC143" s="33"/>
      <c r="AD143" s="33"/>
      <c r="AE143" s="33"/>
    </row>
    <row r="144" spans="1:31" s="2" customFormat="1" ht="15.2" customHeight="1">
      <c r="A144" s="33"/>
      <c r="B144" s="34"/>
      <c r="C144" s="28" t="s">
        <v>29</v>
      </c>
      <c r="D144" s="35"/>
      <c r="E144" s="35"/>
      <c r="F144" s="26" t="str">
        <f>IF(E18="","",E18)</f>
        <v>Vyplň údaj</v>
      </c>
      <c r="G144" s="35"/>
      <c r="H144" s="35"/>
      <c r="I144" s="28" t="s">
        <v>34</v>
      </c>
      <c r="J144" s="31" t="str">
        <f>E24</f>
        <v xml:space="preserve"> </v>
      </c>
      <c r="K144" s="35"/>
      <c r="L144" s="50"/>
      <c r="S144" s="33"/>
      <c r="T144" s="33"/>
      <c r="U144" s="33"/>
      <c r="V144" s="33"/>
      <c r="W144" s="33"/>
      <c r="X144" s="33"/>
      <c r="Y144" s="33"/>
      <c r="Z144" s="33"/>
      <c r="AA144" s="33"/>
      <c r="AB144" s="33"/>
      <c r="AC144" s="33"/>
      <c r="AD144" s="33"/>
      <c r="AE144" s="33"/>
    </row>
    <row r="145" spans="1:65" s="2" customFormat="1" ht="10.35" customHeight="1">
      <c r="A145" s="33"/>
      <c r="B145" s="34"/>
      <c r="C145" s="35"/>
      <c r="D145" s="35"/>
      <c r="E145" s="35"/>
      <c r="F145" s="35"/>
      <c r="G145" s="35"/>
      <c r="H145" s="35"/>
      <c r="I145" s="35"/>
      <c r="J145" s="35"/>
      <c r="K145" s="35"/>
      <c r="L145" s="50"/>
      <c r="S145" s="33"/>
      <c r="T145" s="33"/>
      <c r="U145" s="33"/>
      <c r="V145" s="33"/>
      <c r="W145" s="33"/>
      <c r="X145" s="33"/>
      <c r="Y145" s="33"/>
      <c r="Z145" s="33"/>
      <c r="AA145" s="33"/>
      <c r="AB145" s="33"/>
      <c r="AC145" s="33"/>
      <c r="AD145" s="33"/>
      <c r="AE145" s="33"/>
    </row>
    <row r="146" spans="1:65" s="11" customFormat="1" ht="29.25" customHeight="1">
      <c r="A146" s="158"/>
      <c r="B146" s="159"/>
      <c r="C146" s="160" t="s">
        <v>136</v>
      </c>
      <c r="D146" s="161" t="s">
        <v>61</v>
      </c>
      <c r="E146" s="161" t="s">
        <v>57</v>
      </c>
      <c r="F146" s="161" t="s">
        <v>58</v>
      </c>
      <c r="G146" s="161" t="s">
        <v>137</v>
      </c>
      <c r="H146" s="161" t="s">
        <v>138</v>
      </c>
      <c r="I146" s="161" t="s">
        <v>139</v>
      </c>
      <c r="J146" s="161" t="s">
        <v>101</v>
      </c>
      <c r="K146" s="162" t="s">
        <v>140</v>
      </c>
      <c r="L146" s="163"/>
      <c r="M146" s="74" t="s">
        <v>1</v>
      </c>
      <c r="N146" s="75" t="s">
        <v>40</v>
      </c>
      <c r="O146" s="75" t="s">
        <v>141</v>
      </c>
      <c r="P146" s="75" t="s">
        <v>142</v>
      </c>
      <c r="Q146" s="75" t="s">
        <v>143</v>
      </c>
      <c r="R146" s="75" t="s">
        <v>144</v>
      </c>
      <c r="S146" s="75" t="s">
        <v>145</v>
      </c>
      <c r="T146" s="76" t="s">
        <v>146</v>
      </c>
      <c r="U146" s="158"/>
      <c r="V146" s="158"/>
      <c r="W146" s="158"/>
      <c r="X146" s="158"/>
      <c r="Y146" s="158"/>
      <c r="Z146" s="158"/>
      <c r="AA146" s="158"/>
      <c r="AB146" s="158"/>
      <c r="AC146" s="158"/>
      <c r="AD146" s="158"/>
      <c r="AE146" s="158"/>
    </row>
    <row r="147" spans="1:65" s="2" customFormat="1" ht="22.9" customHeight="1">
      <c r="A147" s="33"/>
      <c r="B147" s="34"/>
      <c r="C147" s="81" t="s">
        <v>147</v>
      </c>
      <c r="D147" s="35"/>
      <c r="E147" s="35"/>
      <c r="F147" s="35"/>
      <c r="G147" s="35"/>
      <c r="H147" s="35"/>
      <c r="I147" s="35"/>
      <c r="J147" s="164">
        <f>BK147</f>
        <v>0</v>
      </c>
      <c r="K147" s="35"/>
      <c r="L147" s="38"/>
      <c r="M147" s="77"/>
      <c r="N147" s="165"/>
      <c r="O147" s="78"/>
      <c r="P147" s="166">
        <f>P148+P263+P590</f>
        <v>0</v>
      </c>
      <c r="Q147" s="78"/>
      <c r="R147" s="166">
        <f>R148+R263+R590</f>
        <v>59.055865249999997</v>
      </c>
      <c r="S147" s="78"/>
      <c r="T147" s="167">
        <f>T148+T263+T590</f>
        <v>101.25532419999998</v>
      </c>
      <c r="U147" s="33"/>
      <c r="V147" s="33"/>
      <c r="W147" s="33"/>
      <c r="X147" s="33"/>
      <c r="Y147" s="33"/>
      <c r="Z147" s="33"/>
      <c r="AA147" s="33"/>
      <c r="AB147" s="33"/>
      <c r="AC147" s="33"/>
      <c r="AD147" s="33"/>
      <c r="AE147" s="33"/>
      <c r="AT147" s="16" t="s">
        <v>75</v>
      </c>
      <c r="AU147" s="16" t="s">
        <v>103</v>
      </c>
      <c r="BK147" s="168">
        <f>BK148+BK263+BK590</f>
        <v>0</v>
      </c>
    </row>
    <row r="148" spans="1:65" s="12" customFormat="1" ht="25.9" customHeight="1">
      <c r="B148" s="169"/>
      <c r="C148" s="170"/>
      <c r="D148" s="171" t="s">
        <v>75</v>
      </c>
      <c r="E148" s="172" t="s">
        <v>148</v>
      </c>
      <c r="F148" s="172" t="s">
        <v>149</v>
      </c>
      <c r="G148" s="170"/>
      <c r="H148" s="170"/>
      <c r="I148" s="173"/>
      <c r="J148" s="174">
        <f>BK148</f>
        <v>0</v>
      </c>
      <c r="K148" s="170"/>
      <c r="L148" s="175"/>
      <c r="M148" s="176"/>
      <c r="N148" s="177"/>
      <c r="O148" s="177"/>
      <c r="P148" s="178">
        <f>P149+P166+P169+P208+P251+P261</f>
        <v>0</v>
      </c>
      <c r="Q148" s="177"/>
      <c r="R148" s="178">
        <f>R149+R166+R169+R208+R251+R261</f>
        <v>45.818061299999997</v>
      </c>
      <c r="S148" s="177"/>
      <c r="T148" s="179">
        <f>T149+T166+T169+T208+T251+T261</f>
        <v>95.072398119999974</v>
      </c>
      <c r="AR148" s="180" t="s">
        <v>84</v>
      </c>
      <c r="AT148" s="181" t="s">
        <v>75</v>
      </c>
      <c r="AU148" s="181" t="s">
        <v>76</v>
      </c>
      <c r="AY148" s="180" t="s">
        <v>150</v>
      </c>
      <c r="BK148" s="182">
        <f>BK149+BK166+BK169+BK208+BK251+BK261</f>
        <v>0</v>
      </c>
    </row>
    <row r="149" spans="1:65" s="12" customFormat="1" ht="22.9" customHeight="1">
      <c r="B149" s="169"/>
      <c r="C149" s="170"/>
      <c r="D149" s="171" t="s">
        <v>75</v>
      </c>
      <c r="E149" s="183" t="s">
        <v>151</v>
      </c>
      <c r="F149" s="183" t="s">
        <v>152</v>
      </c>
      <c r="G149" s="170"/>
      <c r="H149" s="170"/>
      <c r="I149" s="173"/>
      <c r="J149" s="184">
        <f>BK149</f>
        <v>0</v>
      </c>
      <c r="K149" s="170"/>
      <c r="L149" s="175"/>
      <c r="M149" s="176"/>
      <c r="N149" s="177"/>
      <c r="O149" s="177"/>
      <c r="P149" s="178">
        <f>SUM(P150:P165)</f>
        <v>0</v>
      </c>
      <c r="Q149" s="177"/>
      <c r="R149" s="178">
        <f>SUM(R150:R165)</f>
        <v>14.793232399999999</v>
      </c>
      <c r="S149" s="177"/>
      <c r="T149" s="179">
        <f>SUM(T150:T165)</f>
        <v>0</v>
      </c>
      <c r="AR149" s="180" t="s">
        <v>84</v>
      </c>
      <c r="AT149" s="181" t="s">
        <v>75</v>
      </c>
      <c r="AU149" s="181" t="s">
        <v>84</v>
      </c>
      <c r="AY149" s="180" t="s">
        <v>150</v>
      </c>
      <c r="BK149" s="182">
        <f>SUM(BK150:BK165)</f>
        <v>0</v>
      </c>
    </row>
    <row r="150" spans="1:65" s="2" customFormat="1" ht="37.9" customHeight="1">
      <c r="A150" s="33"/>
      <c r="B150" s="34"/>
      <c r="C150" s="185" t="s">
        <v>84</v>
      </c>
      <c r="D150" s="185" t="s">
        <v>153</v>
      </c>
      <c r="E150" s="186" t="s">
        <v>154</v>
      </c>
      <c r="F150" s="187" t="s">
        <v>155</v>
      </c>
      <c r="G150" s="188" t="s">
        <v>156</v>
      </c>
      <c r="H150" s="189">
        <v>10</v>
      </c>
      <c r="I150" s="190"/>
      <c r="J150" s="191">
        <f>ROUND(I150*H150,2)</f>
        <v>0</v>
      </c>
      <c r="K150" s="187" t="s">
        <v>157</v>
      </c>
      <c r="L150" s="38"/>
      <c r="M150" s="192" t="s">
        <v>1</v>
      </c>
      <c r="N150" s="193" t="s">
        <v>41</v>
      </c>
      <c r="O150" s="70"/>
      <c r="P150" s="194">
        <f>O150*H150</f>
        <v>0</v>
      </c>
      <c r="Q150" s="194">
        <v>0.27632000000000001</v>
      </c>
      <c r="R150" s="194">
        <f>Q150*H150</f>
        <v>2.7632000000000003</v>
      </c>
      <c r="S150" s="194">
        <v>0</v>
      </c>
      <c r="T150" s="195">
        <f>S150*H150</f>
        <v>0</v>
      </c>
      <c r="U150" s="33"/>
      <c r="V150" s="33"/>
      <c r="W150" s="33"/>
      <c r="X150" s="33"/>
      <c r="Y150" s="33"/>
      <c r="Z150" s="33"/>
      <c r="AA150" s="33"/>
      <c r="AB150" s="33"/>
      <c r="AC150" s="33"/>
      <c r="AD150" s="33"/>
      <c r="AE150" s="33"/>
      <c r="AR150" s="196" t="s">
        <v>158</v>
      </c>
      <c r="AT150" s="196" t="s">
        <v>153</v>
      </c>
      <c r="AU150" s="196" t="s">
        <v>86</v>
      </c>
      <c r="AY150" s="16" t="s">
        <v>150</v>
      </c>
      <c r="BE150" s="197">
        <f>IF(N150="základní",J150,0)</f>
        <v>0</v>
      </c>
      <c r="BF150" s="197">
        <f>IF(N150="snížená",J150,0)</f>
        <v>0</v>
      </c>
      <c r="BG150" s="197">
        <f>IF(N150="zákl. přenesená",J150,0)</f>
        <v>0</v>
      </c>
      <c r="BH150" s="197">
        <f>IF(N150="sníž. přenesená",J150,0)</f>
        <v>0</v>
      </c>
      <c r="BI150" s="197">
        <f>IF(N150="nulová",J150,0)</f>
        <v>0</v>
      </c>
      <c r="BJ150" s="16" t="s">
        <v>84</v>
      </c>
      <c r="BK150" s="197">
        <f>ROUND(I150*H150,2)</f>
        <v>0</v>
      </c>
      <c r="BL150" s="16" t="s">
        <v>158</v>
      </c>
      <c r="BM150" s="196" t="s">
        <v>159</v>
      </c>
    </row>
    <row r="151" spans="1:65" s="13" customFormat="1">
      <c r="B151" s="198"/>
      <c r="C151" s="199"/>
      <c r="D151" s="200" t="s">
        <v>160</v>
      </c>
      <c r="E151" s="201" t="s">
        <v>1</v>
      </c>
      <c r="F151" s="202" t="s">
        <v>161</v>
      </c>
      <c r="G151" s="199"/>
      <c r="H151" s="203">
        <v>10</v>
      </c>
      <c r="I151" s="204"/>
      <c r="J151" s="199"/>
      <c r="K151" s="199"/>
      <c r="L151" s="205"/>
      <c r="M151" s="206"/>
      <c r="N151" s="207"/>
      <c r="O151" s="207"/>
      <c r="P151" s="207"/>
      <c r="Q151" s="207"/>
      <c r="R151" s="207"/>
      <c r="S151" s="207"/>
      <c r="T151" s="208"/>
      <c r="AT151" s="209" t="s">
        <v>160</v>
      </c>
      <c r="AU151" s="209" t="s">
        <v>86</v>
      </c>
      <c r="AV151" s="13" t="s">
        <v>86</v>
      </c>
      <c r="AW151" s="13" t="s">
        <v>33</v>
      </c>
      <c r="AX151" s="13" t="s">
        <v>84</v>
      </c>
      <c r="AY151" s="209" t="s">
        <v>150</v>
      </c>
    </row>
    <row r="152" spans="1:65" s="2" customFormat="1" ht="21.75" customHeight="1">
      <c r="A152" s="33"/>
      <c r="B152" s="34"/>
      <c r="C152" s="185" t="s">
        <v>86</v>
      </c>
      <c r="D152" s="185" t="s">
        <v>153</v>
      </c>
      <c r="E152" s="186" t="s">
        <v>162</v>
      </c>
      <c r="F152" s="187" t="s">
        <v>163</v>
      </c>
      <c r="G152" s="188" t="s">
        <v>164</v>
      </c>
      <c r="H152" s="189">
        <v>10</v>
      </c>
      <c r="I152" s="190"/>
      <c r="J152" s="191">
        <f>ROUND(I152*H152,2)</f>
        <v>0</v>
      </c>
      <c r="K152" s="187" t="s">
        <v>157</v>
      </c>
      <c r="L152" s="38"/>
      <c r="M152" s="192" t="s">
        <v>1</v>
      </c>
      <c r="N152" s="193" t="s">
        <v>41</v>
      </c>
      <c r="O152" s="70"/>
      <c r="P152" s="194">
        <f>O152*H152</f>
        <v>0</v>
      </c>
      <c r="Q152" s="194">
        <v>4.555E-2</v>
      </c>
      <c r="R152" s="194">
        <f>Q152*H152</f>
        <v>0.45550000000000002</v>
      </c>
      <c r="S152" s="194">
        <v>0</v>
      </c>
      <c r="T152" s="195">
        <f>S152*H152</f>
        <v>0</v>
      </c>
      <c r="U152" s="33"/>
      <c r="V152" s="33"/>
      <c r="W152" s="33"/>
      <c r="X152" s="33"/>
      <c r="Y152" s="33"/>
      <c r="Z152" s="33"/>
      <c r="AA152" s="33"/>
      <c r="AB152" s="33"/>
      <c r="AC152" s="33"/>
      <c r="AD152" s="33"/>
      <c r="AE152" s="33"/>
      <c r="AR152" s="196" t="s">
        <v>158</v>
      </c>
      <c r="AT152" s="196" t="s">
        <v>153</v>
      </c>
      <c r="AU152" s="196" t="s">
        <v>86</v>
      </c>
      <c r="AY152" s="16" t="s">
        <v>150</v>
      </c>
      <c r="BE152" s="197">
        <f>IF(N152="základní",J152,0)</f>
        <v>0</v>
      </c>
      <c r="BF152" s="197">
        <f>IF(N152="snížená",J152,0)</f>
        <v>0</v>
      </c>
      <c r="BG152" s="197">
        <f>IF(N152="zákl. přenesená",J152,0)</f>
        <v>0</v>
      </c>
      <c r="BH152" s="197">
        <f>IF(N152="sníž. přenesená",J152,0)</f>
        <v>0</v>
      </c>
      <c r="BI152" s="197">
        <f>IF(N152="nulová",J152,0)</f>
        <v>0</v>
      </c>
      <c r="BJ152" s="16" t="s">
        <v>84</v>
      </c>
      <c r="BK152" s="197">
        <f>ROUND(I152*H152,2)</f>
        <v>0</v>
      </c>
      <c r="BL152" s="16" t="s">
        <v>158</v>
      </c>
      <c r="BM152" s="196" t="s">
        <v>165</v>
      </c>
    </row>
    <row r="153" spans="1:65" s="2" customFormat="1" ht="24.2" customHeight="1">
      <c r="A153" s="33"/>
      <c r="B153" s="34"/>
      <c r="C153" s="185" t="s">
        <v>151</v>
      </c>
      <c r="D153" s="185" t="s">
        <v>153</v>
      </c>
      <c r="E153" s="186" t="s">
        <v>166</v>
      </c>
      <c r="F153" s="187" t="s">
        <v>167</v>
      </c>
      <c r="G153" s="188" t="s">
        <v>168</v>
      </c>
      <c r="H153" s="189">
        <v>0.36899999999999999</v>
      </c>
      <c r="I153" s="190"/>
      <c r="J153" s="191">
        <f>ROUND(I153*H153,2)</f>
        <v>0</v>
      </c>
      <c r="K153" s="187" t="s">
        <v>157</v>
      </c>
      <c r="L153" s="38"/>
      <c r="M153" s="192" t="s">
        <v>1</v>
      </c>
      <c r="N153" s="193" t="s">
        <v>41</v>
      </c>
      <c r="O153" s="70"/>
      <c r="P153" s="194">
        <f>O153*H153</f>
        <v>0</v>
      </c>
      <c r="Q153" s="194">
        <v>1.0900000000000001</v>
      </c>
      <c r="R153" s="194">
        <f>Q153*H153</f>
        <v>0.40221000000000001</v>
      </c>
      <c r="S153" s="194">
        <v>0</v>
      </c>
      <c r="T153" s="195">
        <f>S153*H153</f>
        <v>0</v>
      </c>
      <c r="U153" s="33"/>
      <c r="V153" s="33"/>
      <c r="W153" s="33"/>
      <c r="X153" s="33"/>
      <c r="Y153" s="33"/>
      <c r="Z153" s="33"/>
      <c r="AA153" s="33"/>
      <c r="AB153" s="33"/>
      <c r="AC153" s="33"/>
      <c r="AD153" s="33"/>
      <c r="AE153" s="33"/>
      <c r="AR153" s="196" t="s">
        <v>158</v>
      </c>
      <c r="AT153" s="196" t="s">
        <v>153</v>
      </c>
      <c r="AU153" s="196" t="s">
        <v>86</v>
      </c>
      <c r="AY153" s="16" t="s">
        <v>150</v>
      </c>
      <c r="BE153" s="197">
        <f>IF(N153="základní",J153,0)</f>
        <v>0</v>
      </c>
      <c r="BF153" s="197">
        <f>IF(N153="snížená",J153,0)</f>
        <v>0</v>
      </c>
      <c r="BG153" s="197">
        <f>IF(N153="zákl. přenesená",J153,0)</f>
        <v>0</v>
      </c>
      <c r="BH153" s="197">
        <f>IF(N153="sníž. přenesená",J153,0)</f>
        <v>0</v>
      </c>
      <c r="BI153" s="197">
        <f>IF(N153="nulová",J153,0)</f>
        <v>0</v>
      </c>
      <c r="BJ153" s="16" t="s">
        <v>84</v>
      </c>
      <c r="BK153" s="197">
        <f>ROUND(I153*H153,2)</f>
        <v>0</v>
      </c>
      <c r="BL153" s="16" t="s">
        <v>158</v>
      </c>
      <c r="BM153" s="196" t="s">
        <v>169</v>
      </c>
    </row>
    <row r="154" spans="1:65" s="2" customFormat="1" ht="24.2" customHeight="1">
      <c r="A154" s="33"/>
      <c r="B154" s="34"/>
      <c r="C154" s="185" t="s">
        <v>158</v>
      </c>
      <c r="D154" s="185" t="s">
        <v>153</v>
      </c>
      <c r="E154" s="186" t="s">
        <v>170</v>
      </c>
      <c r="F154" s="187" t="s">
        <v>171</v>
      </c>
      <c r="G154" s="188" t="s">
        <v>156</v>
      </c>
      <c r="H154" s="189">
        <v>40.200000000000003</v>
      </c>
      <c r="I154" s="190"/>
      <c r="J154" s="191">
        <f>ROUND(I154*H154,2)</f>
        <v>0</v>
      </c>
      <c r="K154" s="187" t="s">
        <v>157</v>
      </c>
      <c r="L154" s="38"/>
      <c r="M154" s="192" t="s">
        <v>1</v>
      </c>
      <c r="N154" s="193" t="s">
        <v>41</v>
      </c>
      <c r="O154" s="70"/>
      <c r="P154" s="194">
        <f>O154*H154</f>
        <v>0</v>
      </c>
      <c r="Q154" s="194">
        <v>6.8479999999999999E-2</v>
      </c>
      <c r="R154" s="194">
        <f>Q154*H154</f>
        <v>2.7528960000000002</v>
      </c>
      <c r="S154" s="194">
        <v>0</v>
      </c>
      <c r="T154" s="195">
        <f>S154*H154</f>
        <v>0</v>
      </c>
      <c r="U154" s="33"/>
      <c r="V154" s="33"/>
      <c r="W154" s="33"/>
      <c r="X154" s="33"/>
      <c r="Y154" s="33"/>
      <c r="Z154" s="33"/>
      <c r="AA154" s="33"/>
      <c r="AB154" s="33"/>
      <c r="AC154" s="33"/>
      <c r="AD154" s="33"/>
      <c r="AE154" s="33"/>
      <c r="AR154" s="196" t="s">
        <v>158</v>
      </c>
      <c r="AT154" s="196" t="s">
        <v>153</v>
      </c>
      <c r="AU154" s="196" t="s">
        <v>86</v>
      </c>
      <c r="AY154" s="16" t="s">
        <v>150</v>
      </c>
      <c r="BE154" s="197">
        <f>IF(N154="základní",J154,0)</f>
        <v>0</v>
      </c>
      <c r="BF154" s="197">
        <f>IF(N154="snížená",J154,0)</f>
        <v>0</v>
      </c>
      <c r="BG154" s="197">
        <f>IF(N154="zákl. přenesená",J154,0)</f>
        <v>0</v>
      </c>
      <c r="BH154" s="197">
        <f>IF(N154="sníž. přenesená",J154,0)</f>
        <v>0</v>
      </c>
      <c r="BI154" s="197">
        <f>IF(N154="nulová",J154,0)</f>
        <v>0</v>
      </c>
      <c r="BJ154" s="16" t="s">
        <v>84</v>
      </c>
      <c r="BK154" s="197">
        <f>ROUND(I154*H154,2)</f>
        <v>0</v>
      </c>
      <c r="BL154" s="16" t="s">
        <v>158</v>
      </c>
      <c r="BM154" s="196" t="s">
        <v>172</v>
      </c>
    </row>
    <row r="155" spans="1:65" s="13" customFormat="1">
      <c r="B155" s="198"/>
      <c r="C155" s="199"/>
      <c r="D155" s="200" t="s">
        <v>160</v>
      </c>
      <c r="E155" s="201" t="s">
        <v>1</v>
      </c>
      <c r="F155" s="202" t="s">
        <v>173</v>
      </c>
      <c r="G155" s="199"/>
      <c r="H155" s="203">
        <v>40.200000000000003</v>
      </c>
      <c r="I155" s="204"/>
      <c r="J155" s="199"/>
      <c r="K155" s="199"/>
      <c r="L155" s="205"/>
      <c r="M155" s="206"/>
      <c r="N155" s="207"/>
      <c r="O155" s="207"/>
      <c r="P155" s="207"/>
      <c r="Q155" s="207"/>
      <c r="R155" s="207"/>
      <c r="S155" s="207"/>
      <c r="T155" s="208"/>
      <c r="AT155" s="209" t="s">
        <v>160</v>
      </c>
      <c r="AU155" s="209" t="s">
        <v>86</v>
      </c>
      <c r="AV155" s="13" t="s">
        <v>86</v>
      </c>
      <c r="AW155" s="13" t="s">
        <v>33</v>
      </c>
      <c r="AX155" s="13" t="s">
        <v>84</v>
      </c>
      <c r="AY155" s="209" t="s">
        <v>150</v>
      </c>
    </row>
    <row r="156" spans="1:65" s="2" customFormat="1" ht="24.2" customHeight="1">
      <c r="A156" s="33"/>
      <c r="B156" s="34"/>
      <c r="C156" s="185" t="s">
        <v>174</v>
      </c>
      <c r="D156" s="185" t="s">
        <v>153</v>
      </c>
      <c r="E156" s="186" t="s">
        <v>175</v>
      </c>
      <c r="F156" s="187" t="s">
        <v>176</v>
      </c>
      <c r="G156" s="188" t="s">
        <v>156</v>
      </c>
      <c r="H156" s="189">
        <v>69.84</v>
      </c>
      <c r="I156" s="190"/>
      <c r="J156" s="191">
        <f>ROUND(I156*H156,2)</f>
        <v>0</v>
      </c>
      <c r="K156" s="187" t="s">
        <v>157</v>
      </c>
      <c r="L156" s="38"/>
      <c r="M156" s="192" t="s">
        <v>1</v>
      </c>
      <c r="N156" s="193" t="s">
        <v>41</v>
      </c>
      <c r="O156" s="70"/>
      <c r="P156" s="194">
        <f>O156*H156</f>
        <v>0</v>
      </c>
      <c r="Q156" s="194">
        <v>0.11396000000000001</v>
      </c>
      <c r="R156" s="194">
        <f>Q156*H156</f>
        <v>7.9589664000000004</v>
      </c>
      <c r="S156" s="194">
        <v>0</v>
      </c>
      <c r="T156" s="195">
        <f>S156*H156</f>
        <v>0</v>
      </c>
      <c r="U156" s="33"/>
      <c r="V156" s="33"/>
      <c r="W156" s="33"/>
      <c r="X156" s="33"/>
      <c r="Y156" s="33"/>
      <c r="Z156" s="33"/>
      <c r="AA156" s="33"/>
      <c r="AB156" s="33"/>
      <c r="AC156" s="33"/>
      <c r="AD156" s="33"/>
      <c r="AE156" s="33"/>
      <c r="AR156" s="196" t="s">
        <v>158</v>
      </c>
      <c r="AT156" s="196" t="s">
        <v>153</v>
      </c>
      <c r="AU156" s="196" t="s">
        <v>86</v>
      </c>
      <c r="AY156" s="16" t="s">
        <v>150</v>
      </c>
      <c r="BE156" s="197">
        <f>IF(N156="základní",J156,0)</f>
        <v>0</v>
      </c>
      <c r="BF156" s="197">
        <f>IF(N156="snížená",J156,0)</f>
        <v>0</v>
      </c>
      <c r="BG156" s="197">
        <f>IF(N156="zákl. přenesená",J156,0)</f>
        <v>0</v>
      </c>
      <c r="BH156" s="197">
        <f>IF(N156="sníž. přenesená",J156,0)</f>
        <v>0</v>
      </c>
      <c r="BI156" s="197">
        <f>IF(N156="nulová",J156,0)</f>
        <v>0</v>
      </c>
      <c r="BJ156" s="16" t="s">
        <v>84</v>
      </c>
      <c r="BK156" s="197">
        <f>ROUND(I156*H156,2)</f>
        <v>0</v>
      </c>
      <c r="BL156" s="16" t="s">
        <v>158</v>
      </c>
      <c r="BM156" s="196" t="s">
        <v>177</v>
      </c>
    </row>
    <row r="157" spans="1:65" s="13" customFormat="1">
      <c r="B157" s="198"/>
      <c r="C157" s="199"/>
      <c r="D157" s="200" t="s">
        <v>160</v>
      </c>
      <c r="E157" s="201" t="s">
        <v>1</v>
      </c>
      <c r="F157" s="202" t="s">
        <v>178</v>
      </c>
      <c r="G157" s="199"/>
      <c r="H157" s="203">
        <v>69.84</v>
      </c>
      <c r="I157" s="204"/>
      <c r="J157" s="199"/>
      <c r="K157" s="199"/>
      <c r="L157" s="205"/>
      <c r="M157" s="206"/>
      <c r="N157" s="207"/>
      <c r="O157" s="207"/>
      <c r="P157" s="207"/>
      <c r="Q157" s="207"/>
      <c r="R157" s="207"/>
      <c r="S157" s="207"/>
      <c r="T157" s="208"/>
      <c r="AT157" s="209" t="s">
        <v>160</v>
      </c>
      <c r="AU157" s="209" t="s">
        <v>86</v>
      </c>
      <c r="AV157" s="13" t="s">
        <v>86</v>
      </c>
      <c r="AW157" s="13" t="s">
        <v>33</v>
      </c>
      <c r="AX157" s="13" t="s">
        <v>84</v>
      </c>
      <c r="AY157" s="209" t="s">
        <v>150</v>
      </c>
    </row>
    <row r="158" spans="1:65" s="2" customFormat="1" ht="24.2" customHeight="1">
      <c r="A158" s="33"/>
      <c r="B158" s="34"/>
      <c r="C158" s="185" t="s">
        <v>179</v>
      </c>
      <c r="D158" s="185" t="s">
        <v>153</v>
      </c>
      <c r="E158" s="186" t="s">
        <v>180</v>
      </c>
      <c r="F158" s="187" t="s">
        <v>181</v>
      </c>
      <c r="G158" s="188" t="s">
        <v>182</v>
      </c>
      <c r="H158" s="189">
        <v>56</v>
      </c>
      <c r="I158" s="190"/>
      <c r="J158" s="191">
        <f>ROUND(I158*H158,2)</f>
        <v>0</v>
      </c>
      <c r="K158" s="187" t="s">
        <v>157</v>
      </c>
      <c r="L158" s="38"/>
      <c r="M158" s="192" t="s">
        <v>1</v>
      </c>
      <c r="N158" s="193" t="s">
        <v>41</v>
      </c>
      <c r="O158" s="70"/>
      <c r="P158" s="194">
        <f>O158*H158</f>
        <v>0</v>
      </c>
      <c r="Q158" s="194">
        <v>1.2999999999999999E-4</v>
      </c>
      <c r="R158" s="194">
        <f>Q158*H158</f>
        <v>7.2799999999999991E-3</v>
      </c>
      <c r="S158" s="194">
        <v>0</v>
      </c>
      <c r="T158" s="195">
        <f>S158*H158</f>
        <v>0</v>
      </c>
      <c r="U158" s="33"/>
      <c r="V158" s="33"/>
      <c r="W158" s="33"/>
      <c r="X158" s="33"/>
      <c r="Y158" s="33"/>
      <c r="Z158" s="33"/>
      <c r="AA158" s="33"/>
      <c r="AB158" s="33"/>
      <c r="AC158" s="33"/>
      <c r="AD158" s="33"/>
      <c r="AE158" s="33"/>
      <c r="AR158" s="196" t="s">
        <v>158</v>
      </c>
      <c r="AT158" s="196" t="s">
        <v>153</v>
      </c>
      <c r="AU158" s="196" t="s">
        <v>86</v>
      </c>
      <c r="AY158" s="16" t="s">
        <v>150</v>
      </c>
      <c r="BE158" s="197">
        <f>IF(N158="základní",J158,0)</f>
        <v>0</v>
      </c>
      <c r="BF158" s="197">
        <f>IF(N158="snížená",J158,0)</f>
        <v>0</v>
      </c>
      <c r="BG158" s="197">
        <f>IF(N158="zákl. přenesená",J158,0)</f>
        <v>0</v>
      </c>
      <c r="BH158" s="197">
        <f>IF(N158="sníž. přenesená",J158,0)</f>
        <v>0</v>
      </c>
      <c r="BI158" s="197">
        <f>IF(N158="nulová",J158,0)</f>
        <v>0</v>
      </c>
      <c r="BJ158" s="16" t="s">
        <v>84</v>
      </c>
      <c r="BK158" s="197">
        <f>ROUND(I158*H158,2)</f>
        <v>0</v>
      </c>
      <c r="BL158" s="16" t="s">
        <v>158</v>
      </c>
      <c r="BM158" s="196" t="s">
        <v>183</v>
      </c>
    </row>
    <row r="159" spans="1:65" s="13" customFormat="1">
      <c r="B159" s="198"/>
      <c r="C159" s="199"/>
      <c r="D159" s="200" t="s">
        <v>160</v>
      </c>
      <c r="E159" s="201" t="s">
        <v>1</v>
      </c>
      <c r="F159" s="202" t="s">
        <v>184</v>
      </c>
      <c r="G159" s="199"/>
      <c r="H159" s="203">
        <v>56</v>
      </c>
      <c r="I159" s="204"/>
      <c r="J159" s="199"/>
      <c r="K159" s="199"/>
      <c r="L159" s="205"/>
      <c r="M159" s="206"/>
      <c r="N159" s="207"/>
      <c r="O159" s="207"/>
      <c r="P159" s="207"/>
      <c r="Q159" s="207"/>
      <c r="R159" s="207"/>
      <c r="S159" s="207"/>
      <c r="T159" s="208"/>
      <c r="AT159" s="209" t="s">
        <v>160</v>
      </c>
      <c r="AU159" s="209" t="s">
        <v>86</v>
      </c>
      <c r="AV159" s="13" t="s">
        <v>86</v>
      </c>
      <c r="AW159" s="13" t="s">
        <v>33</v>
      </c>
      <c r="AX159" s="13" t="s">
        <v>84</v>
      </c>
      <c r="AY159" s="209" t="s">
        <v>150</v>
      </c>
    </row>
    <row r="160" spans="1:65" s="2" customFormat="1" ht="16.5" customHeight="1">
      <c r="A160" s="33"/>
      <c r="B160" s="34"/>
      <c r="C160" s="185" t="s">
        <v>185</v>
      </c>
      <c r="D160" s="185" t="s">
        <v>153</v>
      </c>
      <c r="E160" s="186" t="s">
        <v>186</v>
      </c>
      <c r="F160" s="187" t="s">
        <v>187</v>
      </c>
      <c r="G160" s="188" t="s">
        <v>156</v>
      </c>
      <c r="H160" s="189">
        <v>8.3000000000000007</v>
      </c>
      <c r="I160" s="190"/>
      <c r="J160" s="191">
        <f>ROUND(I160*H160,2)</f>
        <v>0</v>
      </c>
      <c r="K160" s="187" t="s">
        <v>157</v>
      </c>
      <c r="L160" s="38"/>
      <c r="M160" s="192" t="s">
        <v>1</v>
      </c>
      <c r="N160" s="193" t="s">
        <v>41</v>
      </c>
      <c r="O160" s="70"/>
      <c r="P160" s="194">
        <f>O160*H160</f>
        <v>0</v>
      </c>
      <c r="Q160" s="194">
        <v>5.4600000000000003E-2</v>
      </c>
      <c r="R160" s="194">
        <f>Q160*H160</f>
        <v>0.45318000000000008</v>
      </c>
      <c r="S160" s="194">
        <v>0</v>
      </c>
      <c r="T160" s="195">
        <f>S160*H160</f>
        <v>0</v>
      </c>
      <c r="U160" s="33"/>
      <c r="V160" s="33"/>
      <c r="W160" s="33"/>
      <c r="X160" s="33"/>
      <c r="Y160" s="33"/>
      <c r="Z160" s="33"/>
      <c r="AA160" s="33"/>
      <c r="AB160" s="33"/>
      <c r="AC160" s="33"/>
      <c r="AD160" s="33"/>
      <c r="AE160" s="33"/>
      <c r="AR160" s="196" t="s">
        <v>158</v>
      </c>
      <c r="AT160" s="196" t="s">
        <v>153</v>
      </c>
      <c r="AU160" s="196" t="s">
        <v>86</v>
      </c>
      <c r="AY160" s="16" t="s">
        <v>150</v>
      </c>
      <c r="BE160" s="197">
        <f>IF(N160="základní",J160,0)</f>
        <v>0</v>
      </c>
      <c r="BF160" s="197">
        <f>IF(N160="snížená",J160,0)</f>
        <v>0</v>
      </c>
      <c r="BG160" s="197">
        <f>IF(N160="zákl. přenesená",J160,0)</f>
        <v>0</v>
      </c>
      <c r="BH160" s="197">
        <f>IF(N160="sníž. přenesená",J160,0)</f>
        <v>0</v>
      </c>
      <c r="BI160" s="197">
        <f>IF(N160="nulová",J160,0)</f>
        <v>0</v>
      </c>
      <c r="BJ160" s="16" t="s">
        <v>84</v>
      </c>
      <c r="BK160" s="197">
        <f>ROUND(I160*H160,2)</f>
        <v>0</v>
      </c>
      <c r="BL160" s="16" t="s">
        <v>158</v>
      </c>
      <c r="BM160" s="196" t="s">
        <v>188</v>
      </c>
    </row>
    <row r="161" spans="1:65" s="13" customFormat="1">
      <c r="B161" s="198"/>
      <c r="C161" s="199"/>
      <c r="D161" s="200" t="s">
        <v>160</v>
      </c>
      <c r="E161" s="201" t="s">
        <v>1</v>
      </c>
      <c r="F161" s="202" t="s">
        <v>189</v>
      </c>
      <c r="G161" s="199"/>
      <c r="H161" s="203">
        <v>1.35</v>
      </c>
      <c r="I161" s="204"/>
      <c r="J161" s="199"/>
      <c r="K161" s="199"/>
      <c r="L161" s="205"/>
      <c r="M161" s="206"/>
      <c r="N161" s="207"/>
      <c r="O161" s="207"/>
      <c r="P161" s="207"/>
      <c r="Q161" s="207"/>
      <c r="R161" s="207"/>
      <c r="S161" s="207"/>
      <c r="T161" s="208"/>
      <c r="AT161" s="209" t="s">
        <v>160</v>
      </c>
      <c r="AU161" s="209" t="s">
        <v>86</v>
      </c>
      <c r="AV161" s="13" t="s">
        <v>86</v>
      </c>
      <c r="AW161" s="13" t="s">
        <v>33</v>
      </c>
      <c r="AX161" s="13" t="s">
        <v>76</v>
      </c>
      <c r="AY161" s="209" t="s">
        <v>150</v>
      </c>
    </row>
    <row r="162" spans="1:65" s="13" customFormat="1">
      <c r="B162" s="198"/>
      <c r="C162" s="199"/>
      <c r="D162" s="200" t="s">
        <v>160</v>
      </c>
      <c r="E162" s="201" t="s">
        <v>1</v>
      </c>
      <c r="F162" s="202" t="s">
        <v>190</v>
      </c>
      <c r="G162" s="199"/>
      <c r="H162" s="203">
        <v>1.35</v>
      </c>
      <c r="I162" s="204"/>
      <c r="J162" s="199"/>
      <c r="K162" s="199"/>
      <c r="L162" s="205"/>
      <c r="M162" s="206"/>
      <c r="N162" s="207"/>
      <c r="O162" s="207"/>
      <c r="P162" s="207"/>
      <c r="Q162" s="207"/>
      <c r="R162" s="207"/>
      <c r="S162" s="207"/>
      <c r="T162" s="208"/>
      <c r="AT162" s="209" t="s">
        <v>160</v>
      </c>
      <c r="AU162" s="209" t="s">
        <v>86</v>
      </c>
      <c r="AV162" s="13" t="s">
        <v>86</v>
      </c>
      <c r="AW162" s="13" t="s">
        <v>33</v>
      </c>
      <c r="AX162" s="13" t="s">
        <v>76</v>
      </c>
      <c r="AY162" s="209" t="s">
        <v>150</v>
      </c>
    </row>
    <row r="163" spans="1:65" s="13" customFormat="1">
      <c r="B163" s="198"/>
      <c r="C163" s="199"/>
      <c r="D163" s="200" t="s">
        <v>160</v>
      </c>
      <c r="E163" s="201" t="s">
        <v>1</v>
      </c>
      <c r="F163" s="202" t="s">
        <v>191</v>
      </c>
      <c r="G163" s="199"/>
      <c r="H163" s="203">
        <v>0.6</v>
      </c>
      <c r="I163" s="204"/>
      <c r="J163" s="199"/>
      <c r="K163" s="199"/>
      <c r="L163" s="205"/>
      <c r="M163" s="206"/>
      <c r="N163" s="207"/>
      <c r="O163" s="207"/>
      <c r="P163" s="207"/>
      <c r="Q163" s="207"/>
      <c r="R163" s="207"/>
      <c r="S163" s="207"/>
      <c r="T163" s="208"/>
      <c r="AT163" s="209" t="s">
        <v>160</v>
      </c>
      <c r="AU163" s="209" t="s">
        <v>86</v>
      </c>
      <c r="AV163" s="13" t="s">
        <v>86</v>
      </c>
      <c r="AW163" s="13" t="s">
        <v>33</v>
      </c>
      <c r="AX163" s="13" t="s">
        <v>76</v>
      </c>
      <c r="AY163" s="209" t="s">
        <v>150</v>
      </c>
    </row>
    <row r="164" spans="1:65" s="13" customFormat="1">
      <c r="B164" s="198"/>
      <c r="C164" s="199"/>
      <c r="D164" s="200" t="s">
        <v>160</v>
      </c>
      <c r="E164" s="201" t="s">
        <v>1</v>
      </c>
      <c r="F164" s="202" t="s">
        <v>192</v>
      </c>
      <c r="G164" s="199"/>
      <c r="H164" s="203">
        <v>5</v>
      </c>
      <c r="I164" s="204"/>
      <c r="J164" s="199"/>
      <c r="K164" s="199"/>
      <c r="L164" s="205"/>
      <c r="M164" s="206"/>
      <c r="N164" s="207"/>
      <c r="O164" s="207"/>
      <c r="P164" s="207"/>
      <c r="Q164" s="207"/>
      <c r="R164" s="207"/>
      <c r="S164" s="207"/>
      <c r="T164" s="208"/>
      <c r="AT164" s="209" t="s">
        <v>160</v>
      </c>
      <c r="AU164" s="209" t="s">
        <v>86</v>
      </c>
      <c r="AV164" s="13" t="s">
        <v>86</v>
      </c>
      <c r="AW164" s="13" t="s">
        <v>33</v>
      </c>
      <c r="AX164" s="13" t="s">
        <v>76</v>
      </c>
      <c r="AY164" s="209" t="s">
        <v>150</v>
      </c>
    </row>
    <row r="165" spans="1:65" s="14" customFormat="1">
      <c r="B165" s="210"/>
      <c r="C165" s="211"/>
      <c r="D165" s="200" t="s">
        <v>160</v>
      </c>
      <c r="E165" s="212" t="s">
        <v>1</v>
      </c>
      <c r="F165" s="213" t="s">
        <v>193</v>
      </c>
      <c r="G165" s="211"/>
      <c r="H165" s="214">
        <v>8.3000000000000007</v>
      </c>
      <c r="I165" s="215"/>
      <c r="J165" s="211"/>
      <c r="K165" s="211"/>
      <c r="L165" s="216"/>
      <c r="M165" s="217"/>
      <c r="N165" s="218"/>
      <c r="O165" s="218"/>
      <c r="P165" s="218"/>
      <c r="Q165" s="218"/>
      <c r="R165" s="218"/>
      <c r="S165" s="218"/>
      <c r="T165" s="219"/>
      <c r="AT165" s="220" t="s">
        <v>160</v>
      </c>
      <c r="AU165" s="220" t="s">
        <v>86</v>
      </c>
      <c r="AV165" s="14" t="s">
        <v>158</v>
      </c>
      <c r="AW165" s="14" t="s">
        <v>33</v>
      </c>
      <c r="AX165" s="14" t="s">
        <v>84</v>
      </c>
      <c r="AY165" s="220" t="s">
        <v>150</v>
      </c>
    </row>
    <row r="166" spans="1:65" s="12" customFormat="1" ht="22.9" customHeight="1">
      <c r="B166" s="169"/>
      <c r="C166" s="170"/>
      <c r="D166" s="171" t="s">
        <v>75</v>
      </c>
      <c r="E166" s="183" t="s">
        <v>174</v>
      </c>
      <c r="F166" s="183" t="s">
        <v>194</v>
      </c>
      <c r="G166" s="170"/>
      <c r="H166" s="170"/>
      <c r="I166" s="173"/>
      <c r="J166" s="184">
        <f>BK166</f>
        <v>0</v>
      </c>
      <c r="K166" s="170"/>
      <c r="L166" s="175"/>
      <c r="M166" s="176"/>
      <c r="N166" s="177"/>
      <c r="O166" s="177"/>
      <c r="P166" s="178">
        <f>SUM(P167:P168)</f>
        <v>0</v>
      </c>
      <c r="Q166" s="177"/>
      <c r="R166" s="178">
        <f>SUM(R167:R168)</f>
        <v>0.295122</v>
      </c>
      <c r="S166" s="177"/>
      <c r="T166" s="179">
        <f>SUM(T167:T168)</f>
        <v>0</v>
      </c>
      <c r="AR166" s="180" t="s">
        <v>84</v>
      </c>
      <c r="AT166" s="181" t="s">
        <v>75</v>
      </c>
      <c r="AU166" s="181" t="s">
        <v>84</v>
      </c>
      <c r="AY166" s="180" t="s">
        <v>150</v>
      </c>
      <c r="BK166" s="182">
        <f>SUM(BK167:BK168)</f>
        <v>0</v>
      </c>
    </row>
    <row r="167" spans="1:65" s="2" customFormat="1" ht="24.2" customHeight="1">
      <c r="A167" s="33"/>
      <c r="B167" s="34"/>
      <c r="C167" s="185" t="s">
        <v>195</v>
      </c>
      <c r="D167" s="185" t="s">
        <v>153</v>
      </c>
      <c r="E167" s="186" t="s">
        <v>196</v>
      </c>
      <c r="F167" s="187" t="s">
        <v>197</v>
      </c>
      <c r="G167" s="188" t="s">
        <v>156</v>
      </c>
      <c r="H167" s="189">
        <v>2.02</v>
      </c>
      <c r="I167" s="190"/>
      <c r="J167" s="191">
        <f>ROUND(I167*H167,2)</f>
        <v>0</v>
      </c>
      <c r="K167" s="187" t="s">
        <v>1777</v>
      </c>
      <c r="L167" s="38"/>
      <c r="M167" s="192" t="s">
        <v>1</v>
      </c>
      <c r="N167" s="193" t="s">
        <v>41</v>
      </c>
      <c r="O167" s="70"/>
      <c r="P167" s="194">
        <f>O167*H167</f>
        <v>0</v>
      </c>
      <c r="Q167" s="194">
        <v>0.14610000000000001</v>
      </c>
      <c r="R167" s="194">
        <f>Q167*H167</f>
        <v>0.295122</v>
      </c>
      <c r="S167" s="194">
        <v>0</v>
      </c>
      <c r="T167" s="195">
        <f>S167*H167</f>
        <v>0</v>
      </c>
      <c r="U167" s="33"/>
      <c r="V167" s="33"/>
      <c r="W167" s="33"/>
      <c r="X167" s="33"/>
      <c r="Y167" s="33"/>
      <c r="Z167" s="33"/>
      <c r="AA167" s="33"/>
      <c r="AB167" s="33"/>
      <c r="AC167" s="33"/>
      <c r="AD167" s="33"/>
      <c r="AE167" s="33"/>
      <c r="AR167" s="196" t="s">
        <v>158</v>
      </c>
      <c r="AT167" s="196" t="s">
        <v>153</v>
      </c>
      <c r="AU167" s="196" t="s">
        <v>86</v>
      </c>
      <c r="AY167" s="16" t="s">
        <v>150</v>
      </c>
      <c r="BE167" s="197">
        <f>IF(N167="základní",J167,0)</f>
        <v>0</v>
      </c>
      <c r="BF167" s="197">
        <f>IF(N167="snížená",J167,0)</f>
        <v>0</v>
      </c>
      <c r="BG167" s="197">
        <f>IF(N167="zákl. přenesená",J167,0)</f>
        <v>0</v>
      </c>
      <c r="BH167" s="197">
        <f>IF(N167="sníž. přenesená",J167,0)</f>
        <v>0</v>
      </c>
      <c r="BI167" s="197">
        <f>IF(N167="nulová",J167,0)</f>
        <v>0</v>
      </c>
      <c r="BJ167" s="16" t="s">
        <v>84</v>
      </c>
      <c r="BK167" s="197">
        <f>ROUND(I167*H167,2)</f>
        <v>0</v>
      </c>
      <c r="BL167" s="16" t="s">
        <v>158</v>
      </c>
      <c r="BM167" s="196" t="s">
        <v>198</v>
      </c>
    </row>
    <row r="168" spans="1:65" s="13" customFormat="1">
      <c r="B168" s="198"/>
      <c r="C168" s="199"/>
      <c r="D168" s="200" t="s">
        <v>160</v>
      </c>
      <c r="E168" s="201" t="s">
        <v>1</v>
      </c>
      <c r="F168" s="202" t="s">
        <v>199</v>
      </c>
      <c r="G168" s="199"/>
      <c r="H168" s="203">
        <v>2.02</v>
      </c>
      <c r="I168" s="204"/>
      <c r="J168" s="199"/>
      <c r="K168" s="199"/>
      <c r="L168" s="205"/>
      <c r="M168" s="206"/>
      <c r="N168" s="207"/>
      <c r="O168" s="207"/>
      <c r="P168" s="207"/>
      <c r="Q168" s="207"/>
      <c r="R168" s="207"/>
      <c r="S168" s="207"/>
      <c r="T168" s="208"/>
      <c r="AT168" s="209" t="s">
        <v>160</v>
      </c>
      <c r="AU168" s="209" t="s">
        <v>86</v>
      </c>
      <c r="AV168" s="13" t="s">
        <v>86</v>
      </c>
      <c r="AW168" s="13" t="s">
        <v>33</v>
      </c>
      <c r="AX168" s="13" t="s">
        <v>84</v>
      </c>
      <c r="AY168" s="209" t="s">
        <v>150</v>
      </c>
    </row>
    <row r="169" spans="1:65" s="12" customFormat="1" ht="22.9" customHeight="1">
      <c r="B169" s="169"/>
      <c r="C169" s="170"/>
      <c r="D169" s="171" t="s">
        <v>75</v>
      </c>
      <c r="E169" s="183" t="s">
        <v>179</v>
      </c>
      <c r="F169" s="183" t="s">
        <v>200</v>
      </c>
      <c r="G169" s="170"/>
      <c r="H169" s="170"/>
      <c r="I169" s="173"/>
      <c r="J169" s="184">
        <f>BK169</f>
        <v>0</v>
      </c>
      <c r="K169" s="170"/>
      <c r="L169" s="175"/>
      <c r="M169" s="176"/>
      <c r="N169" s="177"/>
      <c r="O169" s="177"/>
      <c r="P169" s="178">
        <f>SUM(P170:P207)</f>
        <v>0</v>
      </c>
      <c r="Q169" s="177"/>
      <c r="R169" s="178">
        <f>SUM(R170:R207)</f>
        <v>30.694843779999999</v>
      </c>
      <c r="S169" s="177"/>
      <c r="T169" s="179">
        <f>SUM(T170:T207)</f>
        <v>7.0312E-4</v>
      </c>
      <c r="AR169" s="180" t="s">
        <v>84</v>
      </c>
      <c r="AT169" s="181" t="s">
        <v>75</v>
      </c>
      <c r="AU169" s="181" t="s">
        <v>84</v>
      </c>
      <c r="AY169" s="180" t="s">
        <v>150</v>
      </c>
      <c r="BK169" s="182">
        <f>SUM(BK170:BK207)</f>
        <v>0</v>
      </c>
    </row>
    <row r="170" spans="1:65" s="2" customFormat="1" ht="24.2" customHeight="1">
      <c r="A170" s="33"/>
      <c r="B170" s="34"/>
      <c r="C170" s="185" t="s">
        <v>201</v>
      </c>
      <c r="D170" s="185" t="s">
        <v>153</v>
      </c>
      <c r="E170" s="186" t="s">
        <v>202</v>
      </c>
      <c r="F170" s="187" t="s">
        <v>203</v>
      </c>
      <c r="G170" s="188" t="s">
        <v>156</v>
      </c>
      <c r="H170" s="189">
        <v>70.311999999999998</v>
      </c>
      <c r="I170" s="190"/>
      <c r="J170" s="191">
        <f>ROUND(I170*H170,2)</f>
        <v>0</v>
      </c>
      <c r="K170" s="187" t="s">
        <v>157</v>
      </c>
      <c r="L170" s="38"/>
      <c r="M170" s="192" t="s">
        <v>1</v>
      </c>
      <c r="N170" s="193" t="s">
        <v>41</v>
      </c>
      <c r="O170" s="70"/>
      <c r="P170" s="194">
        <f>O170*H170</f>
        <v>0</v>
      </c>
      <c r="Q170" s="194">
        <v>0</v>
      </c>
      <c r="R170" s="194">
        <f>Q170*H170</f>
        <v>0</v>
      </c>
      <c r="S170" s="194">
        <v>1.0000000000000001E-5</v>
      </c>
      <c r="T170" s="195">
        <f>S170*H170</f>
        <v>7.0312E-4</v>
      </c>
      <c r="U170" s="33"/>
      <c r="V170" s="33"/>
      <c r="W170" s="33"/>
      <c r="X170" s="33"/>
      <c r="Y170" s="33"/>
      <c r="Z170" s="33"/>
      <c r="AA170" s="33"/>
      <c r="AB170" s="33"/>
      <c r="AC170" s="33"/>
      <c r="AD170" s="33"/>
      <c r="AE170" s="33"/>
      <c r="AR170" s="196" t="s">
        <v>158</v>
      </c>
      <c r="AT170" s="196" t="s">
        <v>153</v>
      </c>
      <c r="AU170" s="196" t="s">
        <v>86</v>
      </c>
      <c r="AY170" s="16" t="s">
        <v>150</v>
      </c>
      <c r="BE170" s="197">
        <f>IF(N170="základní",J170,0)</f>
        <v>0</v>
      </c>
      <c r="BF170" s="197">
        <f>IF(N170="snížená",J170,0)</f>
        <v>0</v>
      </c>
      <c r="BG170" s="197">
        <f>IF(N170="zákl. přenesená",J170,0)</f>
        <v>0</v>
      </c>
      <c r="BH170" s="197">
        <f>IF(N170="sníž. přenesená",J170,0)</f>
        <v>0</v>
      </c>
      <c r="BI170" s="197">
        <f>IF(N170="nulová",J170,0)</f>
        <v>0</v>
      </c>
      <c r="BJ170" s="16" t="s">
        <v>84</v>
      </c>
      <c r="BK170" s="197">
        <f>ROUND(I170*H170,2)</f>
        <v>0</v>
      </c>
      <c r="BL170" s="16" t="s">
        <v>158</v>
      </c>
      <c r="BM170" s="196" t="s">
        <v>204</v>
      </c>
    </row>
    <row r="171" spans="1:65" s="13" customFormat="1">
      <c r="B171" s="198"/>
      <c r="C171" s="199"/>
      <c r="D171" s="200" t="s">
        <v>160</v>
      </c>
      <c r="E171" s="201" t="s">
        <v>1</v>
      </c>
      <c r="F171" s="202" t="s">
        <v>205</v>
      </c>
      <c r="G171" s="199"/>
      <c r="H171" s="203">
        <v>34.799999999999997</v>
      </c>
      <c r="I171" s="204"/>
      <c r="J171" s="199"/>
      <c r="K171" s="199"/>
      <c r="L171" s="205"/>
      <c r="M171" s="206"/>
      <c r="N171" s="207"/>
      <c r="O171" s="207"/>
      <c r="P171" s="207"/>
      <c r="Q171" s="207"/>
      <c r="R171" s="207"/>
      <c r="S171" s="207"/>
      <c r="T171" s="208"/>
      <c r="AT171" s="209" t="s">
        <v>160</v>
      </c>
      <c r="AU171" s="209" t="s">
        <v>86</v>
      </c>
      <c r="AV171" s="13" t="s">
        <v>86</v>
      </c>
      <c r="AW171" s="13" t="s">
        <v>33</v>
      </c>
      <c r="AX171" s="13" t="s">
        <v>76</v>
      </c>
      <c r="AY171" s="209" t="s">
        <v>150</v>
      </c>
    </row>
    <row r="172" spans="1:65" s="13" customFormat="1">
      <c r="B172" s="198"/>
      <c r="C172" s="199"/>
      <c r="D172" s="200" t="s">
        <v>160</v>
      </c>
      <c r="E172" s="201" t="s">
        <v>1</v>
      </c>
      <c r="F172" s="202" t="s">
        <v>206</v>
      </c>
      <c r="G172" s="199"/>
      <c r="H172" s="203">
        <v>5.5119999999999996</v>
      </c>
      <c r="I172" s="204"/>
      <c r="J172" s="199"/>
      <c r="K172" s="199"/>
      <c r="L172" s="205"/>
      <c r="M172" s="206"/>
      <c r="N172" s="207"/>
      <c r="O172" s="207"/>
      <c r="P172" s="207"/>
      <c r="Q172" s="207"/>
      <c r="R172" s="207"/>
      <c r="S172" s="207"/>
      <c r="T172" s="208"/>
      <c r="AT172" s="209" t="s">
        <v>160</v>
      </c>
      <c r="AU172" s="209" t="s">
        <v>86</v>
      </c>
      <c r="AV172" s="13" t="s">
        <v>86</v>
      </c>
      <c r="AW172" s="13" t="s">
        <v>33</v>
      </c>
      <c r="AX172" s="13" t="s">
        <v>76</v>
      </c>
      <c r="AY172" s="209" t="s">
        <v>150</v>
      </c>
    </row>
    <row r="173" spans="1:65" s="13" customFormat="1">
      <c r="B173" s="198"/>
      <c r="C173" s="199"/>
      <c r="D173" s="200" t="s">
        <v>160</v>
      </c>
      <c r="E173" s="201" t="s">
        <v>1</v>
      </c>
      <c r="F173" s="202" t="s">
        <v>207</v>
      </c>
      <c r="G173" s="199"/>
      <c r="H173" s="203">
        <v>30</v>
      </c>
      <c r="I173" s="204"/>
      <c r="J173" s="199"/>
      <c r="K173" s="199"/>
      <c r="L173" s="205"/>
      <c r="M173" s="206"/>
      <c r="N173" s="207"/>
      <c r="O173" s="207"/>
      <c r="P173" s="207"/>
      <c r="Q173" s="207"/>
      <c r="R173" s="207"/>
      <c r="S173" s="207"/>
      <c r="T173" s="208"/>
      <c r="AT173" s="209" t="s">
        <v>160</v>
      </c>
      <c r="AU173" s="209" t="s">
        <v>86</v>
      </c>
      <c r="AV173" s="13" t="s">
        <v>86</v>
      </c>
      <c r="AW173" s="13" t="s">
        <v>33</v>
      </c>
      <c r="AX173" s="13" t="s">
        <v>76</v>
      </c>
      <c r="AY173" s="209" t="s">
        <v>150</v>
      </c>
    </row>
    <row r="174" spans="1:65" s="14" customFormat="1">
      <c r="B174" s="210"/>
      <c r="C174" s="211"/>
      <c r="D174" s="200" t="s">
        <v>160</v>
      </c>
      <c r="E174" s="212" t="s">
        <v>1</v>
      </c>
      <c r="F174" s="213" t="s">
        <v>193</v>
      </c>
      <c r="G174" s="211"/>
      <c r="H174" s="214">
        <v>70.311999999999998</v>
      </c>
      <c r="I174" s="215"/>
      <c r="J174" s="211"/>
      <c r="K174" s="211"/>
      <c r="L174" s="216"/>
      <c r="M174" s="217"/>
      <c r="N174" s="218"/>
      <c r="O174" s="218"/>
      <c r="P174" s="218"/>
      <c r="Q174" s="218"/>
      <c r="R174" s="218"/>
      <c r="S174" s="218"/>
      <c r="T174" s="219"/>
      <c r="AT174" s="220" t="s">
        <v>160</v>
      </c>
      <c r="AU174" s="220" t="s">
        <v>86</v>
      </c>
      <c r="AV174" s="14" t="s">
        <v>158</v>
      </c>
      <c r="AW174" s="14" t="s">
        <v>33</v>
      </c>
      <c r="AX174" s="14" t="s">
        <v>84</v>
      </c>
      <c r="AY174" s="220" t="s">
        <v>150</v>
      </c>
    </row>
    <row r="175" spans="1:65" s="2" customFormat="1" ht="24.2" customHeight="1">
      <c r="A175" s="33"/>
      <c r="B175" s="34"/>
      <c r="C175" s="185" t="s">
        <v>208</v>
      </c>
      <c r="D175" s="185" t="s">
        <v>153</v>
      </c>
      <c r="E175" s="186" t="s">
        <v>209</v>
      </c>
      <c r="F175" s="187" t="s">
        <v>210</v>
      </c>
      <c r="G175" s="188" t="s">
        <v>156</v>
      </c>
      <c r="H175" s="189">
        <v>515.803</v>
      </c>
      <c r="I175" s="190"/>
      <c r="J175" s="191">
        <f>ROUND(I175*H175,2)</f>
        <v>0</v>
      </c>
      <c r="K175" s="187" t="s">
        <v>157</v>
      </c>
      <c r="L175" s="38"/>
      <c r="M175" s="192" t="s">
        <v>1</v>
      </c>
      <c r="N175" s="193" t="s">
        <v>41</v>
      </c>
      <c r="O175" s="70"/>
      <c r="P175" s="194">
        <f>O175*H175</f>
        <v>0</v>
      </c>
      <c r="Q175" s="194">
        <v>2.5999999999999998E-4</v>
      </c>
      <c r="R175" s="194">
        <f>Q175*H175</f>
        <v>0.13410877999999998</v>
      </c>
      <c r="S175" s="194">
        <v>0</v>
      </c>
      <c r="T175" s="195">
        <f>S175*H175</f>
        <v>0</v>
      </c>
      <c r="U175" s="33"/>
      <c r="V175" s="33"/>
      <c r="W175" s="33"/>
      <c r="X175" s="33"/>
      <c r="Y175" s="33"/>
      <c r="Z175" s="33"/>
      <c r="AA175" s="33"/>
      <c r="AB175" s="33"/>
      <c r="AC175" s="33"/>
      <c r="AD175" s="33"/>
      <c r="AE175" s="33"/>
      <c r="AR175" s="196" t="s">
        <v>158</v>
      </c>
      <c r="AT175" s="196" t="s">
        <v>153</v>
      </c>
      <c r="AU175" s="196" t="s">
        <v>86</v>
      </c>
      <c r="AY175" s="16" t="s">
        <v>150</v>
      </c>
      <c r="BE175" s="197">
        <f>IF(N175="základní",J175,0)</f>
        <v>0</v>
      </c>
      <c r="BF175" s="197">
        <f>IF(N175="snížená",J175,0)</f>
        <v>0</v>
      </c>
      <c r="BG175" s="197">
        <f>IF(N175="zákl. přenesená",J175,0)</f>
        <v>0</v>
      </c>
      <c r="BH175" s="197">
        <f>IF(N175="sníž. přenesená",J175,0)</f>
        <v>0</v>
      </c>
      <c r="BI175" s="197">
        <f>IF(N175="nulová",J175,0)</f>
        <v>0</v>
      </c>
      <c r="BJ175" s="16" t="s">
        <v>84</v>
      </c>
      <c r="BK175" s="197">
        <f>ROUND(I175*H175,2)</f>
        <v>0</v>
      </c>
      <c r="BL175" s="16" t="s">
        <v>158</v>
      </c>
      <c r="BM175" s="196" t="s">
        <v>211</v>
      </c>
    </row>
    <row r="176" spans="1:65" s="13" customFormat="1">
      <c r="B176" s="198"/>
      <c r="C176" s="199"/>
      <c r="D176" s="200" t="s">
        <v>160</v>
      </c>
      <c r="E176" s="201" t="s">
        <v>1</v>
      </c>
      <c r="F176" s="202" t="s">
        <v>212</v>
      </c>
      <c r="G176" s="199"/>
      <c r="H176" s="203">
        <v>80.400000000000006</v>
      </c>
      <c r="I176" s="204"/>
      <c r="J176" s="199"/>
      <c r="K176" s="199"/>
      <c r="L176" s="205"/>
      <c r="M176" s="206"/>
      <c r="N176" s="207"/>
      <c r="O176" s="207"/>
      <c r="P176" s="207"/>
      <c r="Q176" s="207"/>
      <c r="R176" s="207"/>
      <c r="S176" s="207"/>
      <c r="T176" s="208"/>
      <c r="AT176" s="209" t="s">
        <v>160</v>
      </c>
      <c r="AU176" s="209" t="s">
        <v>86</v>
      </c>
      <c r="AV176" s="13" t="s">
        <v>86</v>
      </c>
      <c r="AW176" s="13" t="s">
        <v>33</v>
      </c>
      <c r="AX176" s="13" t="s">
        <v>76</v>
      </c>
      <c r="AY176" s="209" t="s">
        <v>150</v>
      </c>
    </row>
    <row r="177" spans="1:65" s="13" customFormat="1">
      <c r="B177" s="198"/>
      <c r="C177" s="199"/>
      <c r="D177" s="200" t="s">
        <v>160</v>
      </c>
      <c r="E177" s="201" t="s">
        <v>1</v>
      </c>
      <c r="F177" s="202" t="s">
        <v>213</v>
      </c>
      <c r="G177" s="199"/>
      <c r="H177" s="203">
        <v>139.68</v>
      </c>
      <c r="I177" s="204"/>
      <c r="J177" s="199"/>
      <c r="K177" s="199"/>
      <c r="L177" s="205"/>
      <c r="M177" s="206"/>
      <c r="N177" s="207"/>
      <c r="O177" s="207"/>
      <c r="P177" s="207"/>
      <c r="Q177" s="207"/>
      <c r="R177" s="207"/>
      <c r="S177" s="207"/>
      <c r="T177" s="208"/>
      <c r="AT177" s="209" t="s">
        <v>160</v>
      </c>
      <c r="AU177" s="209" t="s">
        <v>86</v>
      </c>
      <c r="AV177" s="13" t="s">
        <v>86</v>
      </c>
      <c r="AW177" s="13" t="s">
        <v>33</v>
      </c>
      <c r="AX177" s="13" t="s">
        <v>76</v>
      </c>
      <c r="AY177" s="209" t="s">
        <v>150</v>
      </c>
    </row>
    <row r="178" spans="1:65" s="13" customFormat="1">
      <c r="B178" s="198"/>
      <c r="C178" s="199"/>
      <c r="D178" s="200" t="s">
        <v>160</v>
      </c>
      <c r="E178" s="201" t="s">
        <v>1</v>
      </c>
      <c r="F178" s="202" t="s">
        <v>214</v>
      </c>
      <c r="G178" s="199"/>
      <c r="H178" s="203">
        <v>8.3000000000000007</v>
      </c>
      <c r="I178" s="204"/>
      <c r="J178" s="199"/>
      <c r="K178" s="199"/>
      <c r="L178" s="205"/>
      <c r="M178" s="206"/>
      <c r="N178" s="207"/>
      <c r="O178" s="207"/>
      <c r="P178" s="207"/>
      <c r="Q178" s="207"/>
      <c r="R178" s="207"/>
      <c r="S178" s="207"/>
      <c r="T178" s="208"/>
      <c r="AT178" s="209" t="s">
        <v>160</v>
      </c>
      <c r="AU178" s="209" t="s">
        <v>86</v>
      </c>
      <c r="AV178" s="13" t="s">
        <v>86</v>
      </c>
      <c r="AW178" s="13" t="s">
        <v>33</v>
      </c>
      <c r="AX178" s="13" t="s">
        <v>76</v>
      </c>
      <c r="AY178" s="209" t="s">
        <v>150</v>
      </c>
    </row>
    <row r="179" spans="1:65" s="13" customFormat="1" ht="45">
      <c r="B179" s="198"/>
      <c r="C179" s="199"/>
      <c r="D179" s="200" t="s">
        <v>160</v>
      </c>
      <c r="E179" s="201" t="s">
        <v>1</v>
      </c>
      <c r="F179" s="202" t="s">
        <v>215</v>
      </c>
      <c r="G179" s="199"/>
      <c r="H179" s="203">
        <v>287.423</v>
      </c>
      <c r="I179" s="204"/>
      <c r="J179" s="199"/>
      <c r="K179" s="199"/>
      <c r="L179" s="205"/>
      <c r="M179" s="206"/>
      <c r="N179" s="207"/>
      <c r="O179" s="207"/>
      <c r="P179" s="207"/>
      <c r="Q179" s="207"/>
      <c r="R179" s="207"/>
      <c r="S179" s="207"/>
      <c r="T179" s="208"/>
      <c r="AT179" s="209" t="s">
        <v>160</v>
      </c>
      <c r="AU179" s="209" t="s">
        <v>86</v>
      </c>
      <c r="AV179" s="13" t="s">
        <v>86</v>
      </c>
      <c r="AW179" s="13" t="s">
        <v>33</v>
      </c>
      <c r="AX179" s="13" t="s">
        <v>76</v>
      </c>
      <c r="AY179" s="209" t="s">
        <v>150</v>
      </c>
    </row>
    <row r="180" spans="1:65" s="14" customFormat="1">
      <c r="B180" s="210"/>
      <c r="C180" s="211"/>
      <c r="D180" s="200" t="s">
        <v>160</v>
      </c>
      <c r="E180" s="212" t="s">
        <v>1</v>
      </c>
      <c r="F180" s="213" t="s">
        <v>193</v>
      </c>
      <c r="G180" s="211"/>
      <c r="H180" s="214">
        <v>515.803</v>
      </c>
      <c r="I180" s="215"/>
      <c r="J180" s="211"/>
      <c r="K180" s="211"/>
      <c r="L180" s="216"/>
      <c r="M180" s="217"/>
      <c r="N180" s="218"/>
      <c r="O180" s="218"/>
      <c r="P180" s="218"/>
      <c r="Q180" s="218"/>
      <c r="R180" s="218"/>
      <c r="S180" s="218"/>
      <c r="T180" s="219"/>
      <c r="AT180" s="220" t="s">
        <v>160</v>
      </c>
      <c r="AU180" s="220" t="s">
        <v>86</v>
      </c>
      <c r="AV180" s="14" t="s">
        <v>158</v>
      </c>
      <c r="AW180" s="14" t="s">
        <v>33</v>
      </c>
      <c r="AX180" s="14" t="s">
        <v>84</v>
      </c>
      <c r="AY180" s="220" t="s">
        <v>150</v>
      </c>
    </row>
    <row r="181" spans="1:65" s="2" customFormat="1" ht="21.75" customHeight="1">
      <c r="A181" s="33"/>
      <c r="B181" s="34"/>
      <c r="C181" s="185" t="s">
        <v>216</v>
      </c>
      <c r="D181" s="185" t="s">
        <v>153</v>
      </c>
      <c r="E181" s="186" t="s">
        <v>217</v>
      </c>
      <c r="F181" s="187" t="s">
        <v>218</v>
      </c>
      <c r="G181" s="188" t="s">
        <v>156</v>
      </c>
      <c r="H181" s="189">
        <v>18.43</v>
      </c>
      <c r="I181" s="190"/>
      <c r="J181" s="191">
        <f>ROUND(I181*H181,2)</f>
        <v>0</v>
      </c>
      <c r="K181" s="187" t="s">
        <v>157</v>
      </c>
      <c r="L181" s="38"/>
      <c r="M181" s="192" t="s">
        <v>1</v>
      </c>
      <c r="N181" s="193" t="s">
        <v>41</v>
      </c>
      <c r="O181" s="70"/>
      <c r="P181" s="194">
        <f>O181*H181</f>
        <v>0</v>
      </c>
      <c r="Q181" s="194">
        <v>5.6000000000000001E-2</v>
      </c>
      <c r="R181" s="194">
        <f>Q181*H181</f>
        <v>1.0320800000000001</v>
      </c>
      <c r="S181" s="194">
        <v>0</v>
      </c>
      <c r="T181" s="195">
        <f>S181*H181</f>
        <v>0</v>
      </c>
      <c r="U181" s="33"/>
      <c r="V181" s="33"/>
      <c r="W181" s="33"/>
      <c r="X181" s="33"/>
      <c r="Y181" s="33"/>
      <c r="Z181" s="33"/>
      <c r="AA181" s="33"/>
      <c r="AB181" s="33"/>
      <c r="AC181" s="33"/>
      <c r="AD181" s="33"/>
      <c r="AE181" s="33"/>
      <c r="AR181" s="196" t="s">
        <v>158</v>
      </c>
      <c r="AT181" s="196" t="s">
        <v>153</v>
      </c>
      <c r="AU181" s="196" t="s">
        <v>86</v>
      </c>
      <c r="AY181" s="16" t="s">
        <v>150</v>
      </c>
      <c r="BE181" s="197">
        <f>IF(N181="základní",J181,0)</f>
        <v>0</v>
      </c>
      <c r="BF181" s="197">
        <f>IF(N181="snížená",J181,0)</f>
        <v>0</v>
      </c>
      <c r="BG181" s="197">
        <f>IF(N181="zákl. přenesená",J181,0)</f>
        <v>0</v>
      </c>
      <c r="BH181" s="197">
        <f>IF(N181="sníž. přenesená",J181,0)</f>
        <v>0</v>
      </c>
      <c r="BI181" s="197">
        <f>IF(N181="nulová",J181,0)</f>
        <v>0</v>
      </c>
      <c r="BJ181" s="16" t="s">
        <v>84</v>
      </c>
      <c r="BK181" s="197">
        <f>ROUND(I181*H181,2)</f>
        <v>0</v>
      </c>
      <c r="BL181" s="16" t="s">
        <v>158</v>
      </c>
      <c r="BM181" s="196" t="s">
        <v>219</v>
      </c>
    </row>
    <row r="182" spans="1:65" s="13" customFormat="1">
      <c r="B182" s="198"/>
      <c r="C182" s="199"/>
      <c r="D182" s="200" t="s">
        <v>160</v>
      </c>
      <c r="E182" s="201" t="s">
        <v>1</v>
      </c>
      <c r="F182" s="202" t="s">
        <v>220</v>
      </c>
      <c r="G182" s="199"/>
      <c r="H182" s="203">
        <v>18.43</v>
      </c>
      <c r="I182" s="204"/>
      <c r="J182" s="199"/>
      <c r="K182" s="199"/>
      <c r="L182" s="205"/>
      <c r="M182" s="206"/>
      <c r="N182" s="207"/>
      <c r="O182" s="207"/>
      <c r="P182" s="207"/>
      <c r="Q182" s="207"/>
      <c r="R182" s="207"/>
      <c r="S182" s="207"/>
      <c r="T182" s="208"/>
      <c r="AT182" s="209" t="s">
        <v>160</v>
      </c>
      <c r="AU182" s="209" t="s">
        <v>86</v>
      </c>
      <c r="AV182" s="13" t="s">
        <v>86</v>
      </c>
      <c r="AW182" s="13" t="s">
        <v>33</v>
      </c>
      <c r="AX182" s="13" t="s">
        <v>84</v>
      </c>
      <c r="AY182" s="209" t="s">
        <v>150</v>
      </c>
    </row>
    <row r="183" spans="1:65" s="2" customFormat="1" ht="37.9" customHeight="1">
      <c r="A183" s="33"/>
      <c r="B183" s="34"/>
      <c r="C183" s="185" t="s">
        <v>8</v>
      </c>
      <c r="D183" s="185" t="s">
        <v>153</v>
      </c>
      <c r="E183" s="186" t="s">
        <v>221</v>
      </c>
      <c r="F183" s="187" t="s">
        <v>222</v>
      </c>
      <c r="G183" s="188" t="s">
        <v>156</v>
      </c>
      <c r="H183" s="189">
        <v>287.423</v>
      </c>
      <c r="I183" s="190"/>
      <c r="J183" s="191">
        <f>ROUND(I183*H183,2)</f>
        <v>0</v>
      </c>
      <c r="K183" s="187" t="s">
        <v>157</v>
      </c>
      <c r="L183" s="38"/>
      <c r="M183" s="192" t="s">
        <v>1</v>
      </c>
      <c r="N183" s="193" t="s">
        <v>41</v>
      </c>
      <c r="O183" s="70"/>
      <c r="P183" s="194">
        <f>O183*H183</f>
        <v>0</v>
      </c>
      <c r="Q183" s="194">
        <v>3.0300000000000001E-2</v>
      </c>
      <c r="R183" s="194">
        <f>Q183*H183</f>
        <v>8.7089169000000002</v>
      </c>
      <c r="S183" s="194">
        <v>0</v>
      </c>
      <c r="T183" s="195">
        <f>S183*H183</f>
        <v>0</v>
      </c>
      <c r="U183" s="33"/>
      <c r="V183" s="33"/>
      <c r="W183" s="33"/>
      <c r="X183" s="33"/>
      <c r="Y183" s="33"/>
      <c r="Z183" s="33"/>
      <c r="AA183" s="33"/>
      <c r="AB183" s="33"/>
      <c r="AC183" s="33"/>
      <c r="AD183" s="33"/>
      <c r="AE183" s="33"/>
      <c r="AR183" s="196" t="s">
        <v>158</v>
      </c>
      <c r="AT183" s="196" t="s">
        <v>153</v>
      </c>
      <c r="AU183" s="196" t="s">
        <v>86</v>
      </c>
      <c r="AY183" s="16" t="s">
        <v>150</v>
      </c>
      <c r="BE183" s="197">
        <f>IF(N183="základní",J183,0)</f>
        <v>0</v>
      </c>
      <c r="BF183" s="197">
        <f>IF(N183="snížená",J183,0)</f>
        <v>0</v>
      </c>
      <c r="BG183" s="197">
        <f>IF(N183="zákl. přenesená",J183,0)</f>
        <v>0</v>
      </c>
      <c r="BH183" s="197">
        <f>IF(N183="sníž. přenesená",J183,0)</f>
        <v>0</v>
      </c>
      <c r="BI183" s="197">
        <f>IF(N183="nulová",J183,0)</f>
        <v>0</v>
      </c>
      <c r="BJ183" s="16" t="s">
        <v>84</v>
      </c>
      <c r="BK183" s="197">
        <f>ROUND(I183*H183,2)</f>
        <v>0</v>
      </c>
      <c r="BL183" s="16" t="s">
        <v>158</v>
      </c>
      <c r="BM183" s="196" t="s">
        <v>223</v>
      </c>
    </row>
    <row r="184" spans="1:65" s="13" customFormat="1" ht="45">
      <c r="B184" s="198"/>
      <c r="C184" s="199"/>
      <c r="D184" s="200" t="s">
        <v>160</v>
      </c>
      <c r="E184" s="201" t="s">
        <v>1</v>
      </c>
      <c r="F184" s="202" t="s">
        <v>215</v>
      </c>
      <c r="G184" s="199"/>
      <c r="H184" s="203">
        <v>287.423</v>
      </c>
      <c r="I184" s="204"/>
      <c r="J184" s="199"/>
      <c r="K184" s="199"/>
      <c r="L184" s="205"/>
      <c r="M184" s="206"/>
      <c r="N184" s="207"/>
      <c r="O184" s="207"/>
      <c r="P184" s="207"/>
      <c r="Q184" s="207"/>
      <c r="R184" s="207"/>
      <c r="S184" s="207"/>
      <c r="T184" s="208"/>
      <c r="AT184" s="209" t="s">
        <v>160</v>
      </c>
      <c r="AU184" s="209" t="s">
        <v>86</v>
      </c>
      <c r="AV184" s="13" t="s">
        <v>86</v>
      </c>
      <c r="AW184" s="13" t="s">
        <v>33</v>
      </c>
      <c r="AX184" s="13" t="s">
        <v>84</v>
      </c>
      <c r="AY184" s="209" t="s">
        <v>150</v>
      </c>
    </row>
    <row r="185" spans="1:65" s="2" customFormat="1" ht="21.75" customHeight="1">
      <c r="A185" s="33"/>
      <c r="B185" s="34"/>
      <c r="C185" s="185" t="s">
        <v>224</v>
      </c>
      <c r="D185" s="185" t="s">
        <v>153</v>
      </c>
      <c r="E185" s="186" t="s">
        <v>225</v>
      </c>
      <c r="F185" s="187" t="s">
        <v>226</v>
      </c>
      <c r="G185" s="188" t="s">
        <v>156</v>
      </c>
      <c r="H185" s="189">
        <v>228.38</v>
      </c>
      <c r="I185" s="190"/>
      <c r="J185" s="191">
        <f>ROUND(I185*H185,2)</f>
        <v>0</v>
      </c>
      <c r="K185" s="187" t="s">
        <v>157</v>
      </c>
      <c r="L185" s="38"/>
      <c r="M185" s="192" t="s">
        <v>1</v>
      </c>
      <c r="N185" s="193" t="s">
        <v>41</v>
      </c>
      <c r="O185" s="70"/>
      <c r="P185" s="194">
        <f>O185*H185</f>
        <v>0</v>
      </c>
      <c r="Q185" s="194">
        <v>2.3999999999999998E-3</v>
      </c>
      <c r="R185" s="194">
        <f>Q185*H185</f>
        <v>0.54811199999999993</v>
      </c>
      <c r="S185" s="194">
        <v>0</v>
      </c>
      <c r="T185" s="195">
        <f>S185*H185</f>
        <v>0</v>
      </c>
      <c r="U185" s="33"/>
      <c r="V185" s="33"/>
      <c r="W185" s="33"/>
      <c r="X185" s="33"/>
      <c r="Y185" s="33"/>
      <c r="Z185" s="33"/>
      <c r="AA185" s="33"/>
      <c r="AB185" s="33"/>
      <c r="AC185" s="33"/>
      <c r="AD185" s="33"/>
      <c r="AE185" s="33"/>
      <c r="AR185" s="196" t="s">
        <v>158</v>
      </c>
      <c r="AT185" s="196" t="s">
        <v>153</v>
      </c>
      <c r="AU185" s="196" t="s">
        <v>86</v>
      </c>
      <c r="AY185" s="16" t="s">
        <v>150</v>
      </c>
      <c r="BE185" s="197">
        <f>IF(N185="základní",J185,0)</f>
        <v>0</v>
      </c>
      <c r="BF185" s="197">
        <f>IF(N185="snížená",J185,0)</f>
        <v>0</v>
      </c>
      <c r="BG185" s="197">
        <f>IF(N185="zákl. přenesená",J185,0)</f>
        <v>0</v>
      </c>
      <c r="BH185" s="197">
        <f>IF(N185="sníž. přenesená",J185,0)</f>
        <v>0</v>
      </c>
      <c r="BI185" s="197">
        <f>IF(N185="nulová",J185,0)</f>
        <v>0</v>
      </c>
      <c r="BJ185" s="16" t="s">
        <v>84</v>
      </c>
      <c r="BK185" s="197">
        <f>ROUND(I185*H185,2)</f>
        <v>0</v>
      </c>
      <c r="BL185" s="16" t="s">
        <v>158</v>
      </c>
      <c r="BM185" s="196" t="s">
        <v>227</v>
      </c>
    </row>
    <row r="186" spans="1:65" s="13" customFormat="1">
      <c r="B186" s="198"/>
      <c r="C186" s="199"/>
      <c r="D186" s="200" t="s">
        <v>160</v>
      </c>
      <c r="E186" s="201" t="s">
        <v>1</v>
      </c>
      <c r="F186" s="202" t="s">
        <v>212</v>
      </c>
      <c r="G186" s="199"/>
      <c r="H186" s="203">
        <v>80.400000000000006</v>
      </c>
      <c r="I186" s="204"/>
      <c r="J186" s="199"/>
      <c r="K186" s="199"/>
      <c r="L186" s="205"/>
      <c r="M186" s="206"/>
      <c r="N186" s="207"/>
      <c r="O186" s="207"/>
      <c r="P186" s="207"/>
      <c r="Q186" s="207"/>
      <c r="R186" s="207"/>
      <c r="S186" s="207"/>
      <c r="T186" s="208"/>
      <c r="AT186" s="209" t="s">
        <v>160</v>
      </c>
      <c r="AU186" s="209" t="s">
        <v>86</v>
      </c>
      <c r="AV186" s="13" t="s">
        <v>86</v>
      </c>
      <c r="AW186" s="13" t="s">
        <v>33</v>
      </c>
      <c r="AX186" s="13" t="s">
        <v>76</v>
      </c>
      <c r="AY186" s="209" t="s">
        <v>150</v>
      </c>
    </row>
    <row r="187" spans="1:65" s="13" customFormat="1">
      <c r="B187" s="198"/>
      <c r="C187" s="199"/>
      <c r="D187" s="200" t="s">
        <v>160</v>
      </c>
      <c r="E187" s="201" t="s">
        <v>1</v>
      </c>
      <c r="F187" s="202" t="s">
        <v>213</v>
      </c>
      <c r="G187" s="199"/>
      <c r="H187" s="203">
        <v>139.68</v>
      </c>
      <c r="I187" s="204"/>
      <c r="J187" s="199"/>
      <c r="K187" s="199"/>
      <c r="L187" s="205"/>
      <c r="M187" s="206"/>
      <c r="N187" s="207"/>
      <c r="O187" s="207"/>
      <c r="P187" s="207"/>
      <c r="Q187" s="207"/>
      <c r="R187" s="207"/>
      <c r="S187" s="207"/>
      <c r="T187" s="208"/>
      <c r="AT187" s="209" t="s">
        <v>160</v>
      </c>
      <c r="AU187" s="209" t="s">
        <v>86</v>
      </c>
      <c r="AV187" s="13" t="s">
        <v>86</v>
      </c>
      <c r="AW187" s="13" t="s">
        <v>33</v>
      </c>
      <c r="AX187" s="13" t="s">
        <v>76</v>
      </c>
      <c r="AY187" s="209" t="s">
        <v>150</v>
      </c>
    </row>
    <row r="188" spans="1:65" s="13" customFormat="1">
      <c r="B188" s="198"/>
      <c r="C188" s="199"/>
      <c r="D188" s="200" t="s">
        <v>160</v>
      </c>
      <c r="E188" s="201" t="s">
        <v>1</v>
      </c>
      <c r="F188" s="202" t="s">
        <v>214</v>
      </c>
      <c r="G188" s="199"/>
      <c r="H188" s="203">
        <v>8.3000000000000007</v>
      </c>
      <c r="I188" s="204"/>
      <c r="J188" s="199"/>
      <c r="K188" s="199"/>
      <c r="L188" s="205"/>
      <c r="M188" s="206"/>
      <c r="N188" s="207"/>
      <c r="O188" s="207"/>
      <c r="P188" s="207"/>
      <c r="Q188" s="207"/>
      <c r="R188" s="207"/>
      <c r="S188" s="207"/>
      <c r="T188" s="208"/>
      <c r="AT188" s="209" t="s">
        <v>160</v>
      </c>
      <c r="AU188" s="209" t="s">
        <v>86</v>
      </c>
      <c r="AV188" s="13" t="s">
        <v>86</v>
      </c>
      <c r="AW188" s="13" t="s">
        <v>33</v>
      </c>
      <c r="AX188" s="13" t="s">
        <v>76</v>
      </c>
      <c r="AY188" s="209" t="s">
        <v>150</v>
      </c>
    </row>
    <row r="189" spans="1:65" s="14" customFormat="1">
      <c r="B189" s="210"/>
      <c r="C189" s="211"/>
      <c r="D189" s="200" t="s">
        <v>160</v>
      </c>
      <c r="E189" s="212" t="s">
        <v>1</v>
      </c>
      <c r="F189" s="213" t="s">
        <v>193</v>
      </c>
      <c r="G189" s="211"/>
      <c r="H189" s="214">
        <v>228.38000000000002</v>
      </c>
      <c r="I189" s="215"/>
      <c r="J189" s="211"/>
      <c r="K189" s="211"/>
      <c r="L189" s="216"/>
      <c r="M189" s="217"/>
      <c r="N189" s="218"/>
      <c r="O189" s="218"/>
      <c r="P189" s="218"/>
      <c r="Q189" s="218"/>
      <c r="R189" s="218"/>
      <c r="S189" s="218"/>
      <c r="T189" s="219"/>
      <c r="AT189" s="220" t="s">
        <v>160</v>
      </c>
      <c r="AU189" s="220" t="s">
        <v>86</v>
      </c>
      <c r="AV189" s="14" t="s">
        <v>158</v>
      </c>
      <c r="AW189" s="14" t="s">
        <v>33</v>
      </c>
      <c r="AX189" s="14" t="s">
        <v>84</v>
      </c>
      <c r="AY189" s="220" t="s">
        <v>150</v>
      </c>
    </row>
    <row r="190" spans="1:65" s="2" customFormat="1" ht="24.2" customHeight="1">
      <c r="A190" s="33"/>
      <c r="B190" s="34"/>
      <c r="C190" s="185" t="s">
        <v>228</v>
      </c>
      <c r="D190" s="185" t="s">
        <v>153</v>
      </c>
      <c r="E190" s="186" t="s">
        <v>229</v>
      </c>
      <c r="F190" s="187" t="s">
        <v>230</v>
      </c>
      <c r="G190" s="188" t="s">
        <v>156</v>
      </c>
      <c r="H190" s="189">
        <v>228.38</v>
      </c>
      <c r="I190" s="190"/>
      <c r="J190" s="191">
        <f>ROUND(I190*H190,2)</f>
        <v>0</v>
      </c>
      <c r="K190" s="187" t="s">
        <v>157</v>
      </c>
      <c r="L190" s="38"/>
      <c r="M190" s="192" t="s">
        <v>1</v>
      </c>
      <c r="N190" s="193" t="s">
        <v>41</v>
      </c>
      <c r="O190" s="70"/>
      <c r="P190" s="194">
        <f>O190*H190</f>
        <v>0</v>
      </c>
      <c r="Q190" s="194">
        <v>2.0480000000000002E-2</v>
      </c>
      <c r="R190" s="194">
        <f>Q190*H190</f>
        <v>4.6772224000000007</v>
      </c>
      <c r="S190" s="194">
        <v>0</v>
      </c>
      <c r="T190" s="195">
        <f>S190*H190</f>
        <v>0</v>
      </c>
      <c r="U190" s="33"/>
      <c r="V190" s="33"/>
      <c r="W190" s="33"/>
      <c r="X190" s="33"/>
      <c r="Y190" s="33"/>
      <c r="Z190" s="33"/>
      <c r="AA190" s="33"/>
      <c r="AB190" s="33"/>
      <c r="AC190" s="33"/>
      <c r="AD190" s="33"/>
      <c r="AE190" s="33"/>
      <c r="AR190" s="196" t="s">
        <v>158</v>
      </c>
      <c r="AT190" s="196" t="s">
        <v>153</v>
      </c>
      <c r="AU190" s="196" t="s">
        <v>86</v>
      </c>
      <c r="AY190" s="16" t="s">
        <v>150</v>
      </c>
      <c r="BE190" s="197">
        <f>IF(N190="základní",J190,0)</f>
        <v>0</v>
      </c>
      <c r="BF190" s="197">
        <f>IF(N190="snížená",J190,0)</f>
        <v>0</v>
      </c>
      <c r="BG190" s="197">
        <f>IF(N190="zákl. přenesená",J190,0)</f>
        <v>0</v>
      </c>
      <c r="BH190" s="197">
        <f>IF(N190="sníž. přenesená",J190,0)</f>
        <v>0</v>
      </c>
      <c r="BI190" s="197">
        <f>IF(N190="nulová",J190,0)</f>
        <v>0</v>
      </c>
      <c r="BJ190" s="16" t="s">
        <v>84</v>
      </c>
      <c r="BK190" s="197">
        <f>ROUND(I190*H190,2)</f>
        <v>0</v>
      </c>
      <c r="BL190" s="16" t="s">
        <v>158</v>
      </c>
      <c r="BM190" s="196" t="s">
        <v>231</v>
      </c>
    </row>
    <row r="191" spans="1:65" s="2" customFormat="1" ht="24.2" customHeight="1">
      <c r="A191" s="33"/>
      <c r="B191" s="34"/>
      <c r="C191" s="185" t="s">
        <v>232</v>
      </c>
      <c r="D191" s="185" t="s">
        <v>153</v>
      </c>
      <c r="E191" s="186" t="s">
        <v>233</v>
      </c>
      <c r="F191" s="187" t="s">
        <v>234</v>
      </c>
      <c r="G191" s="188" t="s">
        <v>156</v>
      </c>
      <c r="H191" s="189">
        <v>456.76</v>
      </c>
      <c r="I191" s="190"/>
      <c r="J191" s="191">
        <f>ROUND(I191*H191,2)</f>
        <v>0</v>
      </c>
      <c r="K191" s="187" t="s">
        <v>157</v>
      </c>
      <c r="L191" s="38"/>
      <c r="M191" s="192" t="s">
        <v>1</v>
      </c>
      <c r="N191" s="193" t="s">
        <v>41</v>
      </c>
      <c r="O191" s="70"/>
      <c r="P191" s="194">
        <f>O191*H191</f>
        <v>0</v>
      </c>
      <c r="Q191" s="194">
        <v>7.9000000000000008E-3</v>
      </c>
      <c r="R191" s="194">
        <f>Q191*H191</f>
        <v>3.6084040000000002</v>
      </c>
      <c r="S191" s="194">
        <v>0</v>
      </c>
      <c r="T191" s="195">
        <f>S191*H191</f>
        <v>0</v>
      </c>
      <c r="U191" s="33"/>
      <c r="V191" s="33"/>
      <c r="W191" s="33"/>
      <c r="X191" s="33"/>
      <c r="Y191" s="33"/>
      <c r="Z191" s="33"/>
      <c r="AA191" s="33"/>
      <c r="AB191" s="33"/>
      <c r="AC191" s="33"/>
      <c r="AD191" s="33"/>
      <c r="AE191" s="33"/>
      <c r="AR191" s="196" t="s">
        <v>158</v>
      </c>
      <c r="AT191" s="196" t="s">
        <v>153</v>
      </c>
      <c r="AU191" s="196" t="s">
        <v>86</v>
      </c>
      <c r="AY191" s="16" t="s">
        <v>150</v>
      </c>
      <c r="BE191" s="197">
        <f>IF(N191="základní",J191,0)</f>
        <v>0</v>
      </c>
      <c r="BF191" s="197">
        <f>IF(N191="snížená",J191,0)</f>
        <v>0</v>
      </c>
      <c r="BG191" s="197">
        <f>IF(N191="zákl. přenesená",J191,0)</f>
        <v>0</v>
      </c>
      <c r="BH191" s="197">
        <f>IF(N191="sníž. přenesená",J191,0)</f>
        <v>0</v>
      </c>
      <c r="BI191" s="197">
        <f>IF(N191="nulová",J191,0)</f>
        <v>0</v>
      </c>
      <c r="BJ191" s="16" t="s">
        <v>84</v>
      </c>
      <c r="BK191" s="197">
        <f>ROUND(I191*H191,2)</f>
        <v>0</v>
      </c>
      <c r="BL191" s="16" t="s">
        <v>158</v>
      </c>
      <c r="BM191" s="196" t="s">
        <v>235</v>
      </c>
    </row>
    <row r="192" spans="1:65" s="13" customFormat="1">
      <c r="B192" s="198"/>
      <c r="C192" s="199"/>
      <c r="D192" s="200" t="s">
        <v>160</v>
      </c>
      <c r="E192" s="199"/>
      <c r="F192" s="202" t="s">
        <v>236</v>
      </c>
      <c r="G192" s="199"/>
      <c r="H192" s="203">
        <v>456.76</v>
      </c>
      <c r="I192" s="204"/>
      <c r="J192" s="199"/>
      <c r="K192" s="199"/>
      <c r="L192" s="205"/>
      <c r="M192" s="206"/>
      <c r="N192" s="207"/>
      <c r="O192" s="207"/>
      <c r="P192" s="207"/>
      <c r="Q192" s="207"/>
      <c r="R192" s="207"/>
      <c r="S192" s="207"/>
      <c r="T192" s="208"/>
      <c r="AT192" s="209" t="s">
        <v>160</v>
      </c>
      <c r="AU192" s="209" t="s">
        <v>86</v>
      </c>
      <c r="AV192" s="13" t="s">
        <v>86</v>
      </c>
      <c r="AW192" s="13" t="s">
        <v>4</v>
      </c>
      <c r="AX192" s="13" t="s">
        <v>84</v>
      </c>
      <c r="AY192" s="209" t="s">
        <v>150</v>
      </c>
    </row>
    <row r="193" spans="1:65" s="2" customFormat="1" ht="24.2" customHeight="1">
      <c r="A193" s="33"/>
      <c r="B193" s="34"/>
      <c r="C193" s="185" t="s">
        <v>237</v>
      </c>
      <c r="D193" s="185" t="s">
        <v>153</v>
      </c>
      <c r="E193" s="186" t="s">
        <v>238</v>
      </c>
      <c r="F193" s="187" t="s">
        <v>239</v>
      </c>
      <c r="G193" s="188" t="s">
        <v>156</v>
      </c>
      <c r="H193" s="189">
        <v>228.38</v>
      </c>
      <c r="I193" s="190"/>
      <c r="J193" s="191">
        <f>ROUND(I193*H193,2)</f>
        <v>0</v>
      </c>
      <c r="K193" s="187" t="s">
        <v>157</v>
      </c>
      <c r="L193" s="38"/>
      <c r="M193" s="192" t="s">
        <v>1</v>
      </c>
      <c r="N193" s="193" t="s">
        <v>41</v>
      </c>
      <c r="O193" s="70"/>
      <c r="P193" s="194">
        <f>O193*H193</f>
        <v>0</v>
      </c>
      <c r="Q193" s="194">
        <v>4.3800000000000002E-3</v>
      </c>
      <c r="R193" s="194">
        <f>Q193*H193</f>
        <v>1.0003044000000001</v>
      </c>
      <c r="S193" s="194">
        <v>0</v>
      </c>
      <c r="T193" s="195">
        <f>S193*H193</f>
        <v>0</v>
      </c>
      <c r="U193" s="33"/>
      <c r="V193" s="33"/>
      <c r="W193" s="33"/>
      <c r="X193" s="33"/>
      <c r="Y193" s="33"/>
      <c r="Z193" s="33"/>
      <c r="AA193" s="33"/>
      <c r="AB193" s="33"/>
      <c r="AC193" s="33"/>
      <c r="AD193" s="33"/>
      <c r="AE193" s="33"/>
      <c r="AR193" s="196" t="s">
        <v>158</v>
      </c>
      <c r="AT193" s="196" t="s">
        <v>153</v>
      </c>
      <c r="AU193" s="196" t="s">
        <v>86</v>
      </c>
      <c r="AY193" s="16" t="s">
        <v>150</v>
      </c>
      <c r="BE193" s="197">
        <f>IF(N193="základní",J193,0)</f>
        <v>0</v>
      </c>
      <c r="BF193" s="197">
        <f>IF(N193="snížená",J193,0)</f>
        <v>0</v>
      </c>
      <c r="BG193" s="197">
        <f>IF(N193="zákl. přenesená",J193,0)</f>
        <v>0</v>
      </c>
      <c r="BH193" s="197">
        <f>IF(N193="sníž. přenesená",J193,0)</f>
        <v>0</v>
      </c>
      <c r="BI193" s="197">
        <f>IF(N193="nulová",J193,0)</f>
        <v>0</v>
      </c>
      <c r="BJ193" s="16" t="s">
        <v>84</v>
      </c>
      <c r="BK193" s="197">
        <f>ROUND(I193*H193,2)</f>
        <v>0</v>
      </c>
      <c r="BL193" s="16" t="s">
        <v>158</v>
      </c>
      <c r="BM193" s="196" t="s">
        <v>240</v>
      </c>
    </row>
    <row r="194" spans="1:65" s="2" customFormat="1" ht="24.2" customHeight="1">
      <c r="A194" s="33"/>
      <c r="B194" s="34"/>
      <c r="C194" s="185" t="s">
        <v>241</v>
      </c>
      <c r="D194" s="185" t="s">
        <v>153</v>
      </c>
      <c r="E194" s="186" t="s">
        <v>242</v>
      </c>
      <c r="F194" s="187" t="s">
        <v>243</v>
      </c>
      <c r="G194" s="188" t="s">
        <v>156</v>
      </c>
      <c r="H194" s="189">
        <v>228.38</v>
      </c>
      <c r="I194" s="190"/>
      <c r="J194" s="191">
        <f>ROUND(I194*H194,2)</f>
        <v>0</v>
      </c>
      <c r="K194" s="187" t="s">
        <v>157</v>
      </c>
      <c r="L194" s="38"/>
      <c r="M194" s="192" t="s">
        <v>1</v>
      </c>
      <c r="N194" s="193" t="s">
        <v>41</v>
      </c>
      <c r="O194" s="70"/>
      <c r="P194" s="194">
        <f>O194*H194</f>
        <v>0</v>
      </c>
      <c r="Q194" s="194">
        <v>4.0000000000000001E-3</v>
      </c>
      <c r="R194" s="194">
        <f>Q194*H194</f>
        <v>0.91352</v>
      </c>
      <c r="S194" s="194">
        <v>0</v>
      </c>
      <c r="T194" s="195">
        <f>S194*H194</f>
        <v>0</v>
      </c>
      <c r="U194" s="33"/>
      <c r="V194" s="33"/>
      <c r="W194" s="33"/>
      <c r="X194" s="33"/>
      <c r="Y194" s="33"/>
      <c r="Z194" s="33"/>
      <c r="AA194" s="33"/>
      <c r="AB194" s="33"/>
      <c r="AC194" s="33"/>
      <c r="AD194" s="33"/>
      <c r="AE194" s="33"/>
      <c r="AR194" s="196" t="s">
        <v>158</v>
      </c>
      <c r="AT194" s="196" t="s">
        <v>153</v>
      </c>
      <c r="AU194" s="196" t="s">
        <v>86</v>
      </c>
      <c r="AY194" s="16" t="s">
        <v>150</v>
      </c>
      <c r="BE194" s="197">
        <f>IF(N194="základní",J194,0)</f>
        <v>0</v>
      </c>
      <c r="BF194" s="197">
        <f>IF(N194="snížená",J194,0)</f>
        <v>0</v>
      </c>
      <c r="BG194" s="197">
        <f>IF(N194="zákl. přenesená",J194,0)</f>
        <v>0</v>
      </c>
      <c r="BH194" s="197">
        <f>IF(N194="sníž. přenesená",J194,0)</f>
        <v>0</v>
      </c>
      <c r="BI194" s="197">
        <f>IF(N194="nulová",J194,0)</f>
        <v>0</v>
      </c>
      <c r="BJ194" s="16" t="s">
        <v>84</v>
      </c>
      <c r="BK194" s="197">
        <f>ROUND(I194*H194,2)</f>
        <v>0</v>
      </c>
      <c r="BL194" s="16" t="s">
        <v>158</v>
      </c>
      <c r="BM194" s="196" t="s">
        <v>244</v>
      </c>
    </row>
    <row r="195" spans="1:65" s="2" customFormat="1" ht="16.5" customHeight="1">
      <c r="A195" s="33"/>
      <c r="B195" s="34"/>
      <c r="C195" s="185" t="s">
        <v>245</v>
      </c>
      <c r="D195" s="185" t="s">
        <v>153</v>
      </c>
      <c r="E195" s="186" t="s">
        <v>246</v>
      </c>
      <c r="F195" s="187" t="s">
        <v>247</v>
      </c>
      <c r="G195" s="188" t="s">
        <v>182</v>
      </c>
      <c r="H195" s="189">
        <v>155.19999999999999</v>
      </c>
      <c r="I195" s="190"/>
      <c r="J195" s="191">
        <f>ROUND(I195*H195,2)</f>
        <v>0</v>
      </c>
      <c r="K195" s="187" t="s">
        <v>157</v>
      </c>
      <c r="L195" s="38"/>
      <c r="M195" s="192" t="s">
        <v>1</v>
      </c>
      <c r="N195" s="193" t="s">
        <v>41</v>
      </c>
      <c r="O195" s="70"/>
      <c r="P195" s="194">
        <f>O195*H195</f>
        <v>0</v>
      </c>
      <c r="Q195" s="194">
        <v>1.5E-3</v>
      </c>
      <c r="R195" s="194">
        <f>Q195*H195</f>
        <v>0.23279999999999998</v>
      </c>
      <c r="S195" s="194">
        <v>0</v>
      </c>
      <c r="T195" s="195">
        <f>S195*H195</f>
        <v>0</v>
      </c>
      <c r="U195" s="33"/>
      <c r="V195" s="33"/>
      <c r="W195" s="33"/>
      <c r="X195" s="33"/>
      <c r="Y195" s="33"/>
      <c r="Z195" s="33"/>
      <c r="AA195" s="33"/>
      <c r="AB195" s="33"/>
      <c r="AC195" s="33"/>
      <c r="AD195" s="33"/>
      <c r="AE195" s="33"/>
      <c r="AR195" s="196" t="s">
        <v>158</v>
      </c>
      <c r="AT195" s="196" t="s">
        <v>153</v>
      </c>
      <c r="AU195" s="196" t="s">
        <v>86</v>
      </c>
      <c r="AY195" s="16" t="s">
        <v>150</v>
      </c>
      <c r="BE195" s="197">
        <f>IF(N195="základní",J195,0)</f>
        <v>0</v>
      </c>
      <c r="BF195" s="197">
        <f>IF(N195="snížená",J195,0)</f>
        <v>0</v>
      </c>
      <c r="BG195" s="197">
        <f>IF(N195="zákl. přenesená",J195,0)</f>
        <v>0</v>
      </c>
      <c r="BH195" s="197">
        <f>IF(N195="sníž. přenesená",J195,0)</f>
        <v>0</v>
      </c>
      <c r="BI195" s="197">
        <f>IF(N195="nulová",J195,0)</f>
        <v>0</v>
      </c>
      <c r="BJ195" s="16" t="s">
        <v>84</v>
      </c>
      <c r="BK195" s="197">
        <f>ROUND(I195*H195,2)</f>
        <v>0</v>
      </c>
      <c r="BL195" s="16" t="s">
        <v>158</v>
      </c>
      <c r="BM195" s="196" t="s">
        <v>248</v>
      </c>
    </row>
    <row r="196" spans="1:65" s="13" customFormat="1">
      <c r="B196" s="198"/>
      <c r="C196" s="199"/>
      <c r="D196" s="200" t="s">
        <v>160</v>
      </c>
      <c r="E196" s="201" t="s">
        <v>1</v>
      </c>
      <c r="F196" s="202" t="s">
        <v>249</v>
      </c>
      <c r="G196" s="199"/>
      <c r="H196" s="203">
        <v>155.19999999999999</v>
      </c>
      <c r="I196" s="204"/>
      <c r="J196" s="199"/>
      <c r="K196" s="199"/>
      <c r="L196" s="205"/>
      <c r="M196" s="206"/>
      <c r="N196" s="207"/>
      <c r="O196" s="207"/>
      <c r="P196" s="207"/>
      <c r="Q196" s="207"/>
      <c r="R196" s="207"/>
      <c r="S196" s="207"/>
      <c r="T196" s="208"/>
      <c r="AT196" s="209" t="s">
        <v>160</v>
      </c>
      <c r="AU196" s="209" t="s">
        <v>86</v>
      </c>
      <c r="AV196" s="13" t="s">
        <v>86</v>
      </c>
      <c r="AW196" s="13" t="s">
        <v>33</v>
      </c>
      <c r="AX196" s="13" t="s">
        <v>84</v>
      </c>
      <c r="AY196" s="209" t="s">
        <v>150</v>
      </c>
    </row>
    <row r="197" spans="1:65" s="2" customFormat="1" ht="16.5" customHeight="1">
      <c r="A197" s="33"/>
      <c r="B197" s="34"/>
      <c r="C197" s="185" t="s">
        <v>250</v>
      </c>
      <c r="D197" s="185" t="s">
        <v>153</v>
      </c>
      <c r="E197" s="186" t="s">
        <v>251</v>
      </c>
      <c r="F197" s="187" t="s">
        <v>252</v>
      </c>
      <c r="G197" s="188" t="s">
        <v>156</v>
      </c>
      <c r="H197" s="189">
        <v>214.84299999999999</v>
      </c>
      <c r="I197" s="190"/>
      <c r="J197" s="191">
        <f>ROUND(I197*H197,2)</f>
        <v>0</v>
      </c>
      <c r="K197" s="187" t="s">
        <v>157</v>
      </c>
      <c r="L197" s="38"/>
      <c r="M197" s="192" t="s">
        <v>1</v>
      </c>
      <c r="N197" s="193" t="s">
        <v>41</v>
      </c>
      <c r="O197" s="70"/>
      <c r="P197" s="194">
        <f>O197*H197</f>
        <v>0</v>
      </c>
      <c r="Q197" s="194">
        <v>0</v>
      </c>
      <c r="R197" s="194">
        <f>Q197*H197</f>
        <v>0</v>
      </c>
      <c r="S197" s="194">
        <v>0</v>
      </c>
      <c r="T197" s="195">
        <f>S197*H197</f>
        <v>0</v>
      </c>
      <c r="U197" s="33"/>
      <c r="V197" s="33"/>
      <c r="W197" s="33"/>
      <c r="X197" s="33"/>
      <c r="Y197" s="33"/>
      <c r="Z197" s="33"/>
      <c r="AA197" s="33"/>
      <c r="AB197" s="33"/>
      <c r="AC197" s="33"/>
      <c r="AD197" s="33"/>
      <c r="AE197" s="33"/>
      <c r="AR197" s="196" t="s">
        <v>158</v>
      </c>
      <c r="AT197" s="196" t="s">
        <v>153</v>
      </c>
      <c r="AU197" s="196" t="s">
        <v>86</v>
      </c>
      <c r="AY197" s="16" t="s">
        <v>150</v>
      </c>
      <c r="BE197" s="197">
        <f>IF(N197="základní",J197,0)</f>
        <v>0</v>
      </c>
      <c r="BF197" s="197">
        <f>IF(N197="snížená",J197,0)</f>
        <v>0</v>
      </c>
      <c r="BG197" s="197">
        <f>IF(N197="zákl. přenesená",J197,0)</f>
        <v>0</v>
      </c>
      <c r="BH197" s="197">
        <f>IF(N197="sníž. přenesená",J197,0)</f>
        <v>0</v>
      </c>
      <c r="BI197" s="197">
        <f>IF(N197="nulová",J197,0)</f>
        <v>0</v>
      </c>
      <c r="BJ197" s="16" t="s">
        <v>84</v>
      </c>
      <c r="BK197" s="197">
        <f>ROUND(I197*H197,2)</f>
        <v>0</v>
      </c>
      <c r="BL197" s="16" t="s">
        <v>158</v>
      </c>
      <c r="BM197" s="196" t="s">
        <v>253</v>
      </c>
    </row>
    <row r="198" spans="1:65" s="13" customFormat="1">
      <c r="B198" s="198"/>
      <c r="C198" s="199"/>
      <c r="D198" s="200" t="s">
        <v>160</v>
      </c>
      <c r="E198" s="201" t="s">
        <v>1</v>
      </c>
      <c r="F198" s="202" t="s">
        <v>254</v>
      </c>
      <c r="G198" s="199"/>
      <c r="H198" s="203">
        <v>214.84299999999999</v>
      </c>
      <c r="I198" s="204"/>
      <c r="J198" s="199"/>
      <c r="K198" s="199"/>
      <c r="L198" s="205"/>
      <c r="M198" s="206"/>
      <c r="N198" s="207"/>
      <c r="O198" s="207"/>
      <c r="P198" s="207"/>
      <c r="Q198" s="207"/>
      <c r="R198" s="207"/>
      <c r="S198" s="207"/>
      <c r="T198" s="208"/>
      <c r="AT198" s="209" t="s">
        <v>160</v>
      </c>
      <c r="AU198" s="209" t="s">
        <v>86</v>
      </c>
      <c r="AV198" s="13" t="s">
        <v>86</v>
      </c>
      <c r="AW198" s="13" t="s">
        <v>33</v>
      </c>
      <c r="AX198" s="13" t="s">
        <v>84</v>
      </c>
      <c r="AY198" s="209" t="s">
        <v>150</v>
      </c>
    </row>
    <row r="199" spans="1:65" s="2" customFormat="1" ht="21.75" customHeight="1">
      <c r="A199" s="33"/>
      <c r="B199" s="34"/>
      <c r="C199" s="185" t="s">
        <v>255</v>
      </c>
      <c r="D199" s="185" t="s">
        <v>153</v>
      </c>
      <c r="E199" s="186" t="s">
        <v>256</v>
      </c>
      <c r="F199" s="187" t="s">
        <v>257</v>
      </c>
      <c r="G199" s="188" t="s">
        <v>156</v>
      </c>
      <c r="H199" s="189">
        <v>214.84299999999999</v>
      </c>
      <c r="I199" s="190"/>
      <c r="J199" s="191">
        <f>ROUND(I199*H199,2)</f>
        <v>0</v>
      </c>
      <c r="K199" s="187" t="s">
        <v>157</v>
      </c>
      <c r="L199" s="38"/>
      <c r="M199" s="192" t="s">
        <v>1</v>
      </c>
      <c r="N199" s="193" t="s">
        <v>41</v>
      </c>
      <c r="O199" s="70"/>
      <c r="P199" s="194">
        <f>O199*H199</f>
        <v>0</v>
      </c>
      <c r="Q199" s="194">
        <v>2.5999999999999998E-4</v>
      </c>
      <c r="R199" s="194">
        <f>Q199*H199</f>
        <v>5.5859179999999994E-2</v>
      </c>
      <c r="S199" s="194">
        <v>0</v>
      </c>
      <c r="T199" s="195">
        <f>S199*H199</f>
        <v>0</v>
      </c>
      <c r="U199" s="33"/>
      <c r="V199" s="33"/>
      <c r="W199" s="33"/>
      <c r="X199" s="33"/>
      <c r="Y199" s="33"/>
      <c r="Z199" s="33"/>
      <c r="AA199" s="33"/>
      <c r="AB199" s="33"/>
      <c r="AC199" s="33"/>
      <c r="AD199" s="33"/>
      <c r="AE199" s="33"/>
      <c r="AR199" s="196" t="s">
        <v>158</v>
      </c>
      <c r="AT199" s="196" t="s">
        <v>153</v>
      </c>
      <c r="AU199" s="196" t="s">
        <v>86</v>
      </c>
      <c r="AY199" s="16" t="s">
        <v>150</v>
      </c>
      <c r="BE199" s="197">
        <f>IF(N199="základní",J199,0)</f>
        <v>0</v>
      </c>
      <c r="BF199" s="197">
        <f>IF(N199="snížená",J199,0)</f>
        <v>0</v>
      </c>
      <c r="BG199" s="197">
        <f>IF(N199="zákl. přenesená",J199,0)</f>
        <v>0</v>
      </c>
      <c r="BH199" s="197">
        <f>IF(N199="sníž. přenesená",J199,0)</f>
        <v>0</v>
      </c>
      <c r="BI199" s="197">
        <f>IF(N199="nulová",J199,0)</f>
        <v>0</v>
      </c>
      <c r="BJ199" s="16" t="s">
        <v>84</v>
      </c>
      <c r="BK199" s="197">
        <f>ROUND(I199*H199,2)</f>
        <v>0</v>
      </c>
      <c r="BL199" s="16" t="s">
        <v>158</v>
      </c>
      <c r="BM199" s="196" t="s">
        <v>258</v>
      </c>
    </row>
    <row r="200" spans="1:65" s="2" customFormat="1" ht="24.2" customHeight="1">
      <c r="A200" s="33"/>
      <c r="B200" s="34"/>
      <c r="C200" s="185" t="s">
        <v>7</v>
      </c>
      <c r="D200" s="185" t="s">
        <v>153</v>
      </c>
      <c r="E200" s="186" t="s">
        <v>259</v>
      </c>
      <c r="F200" s="187" t="s">
        <v>260</v>
      </c>
      <c r="G200" s="188" t="s">
        <v>156</v>
      </c>
      <c r="H200" s="189">
        <v>214.84299999999999</v>
      </c>
      <c r="I200" s="190"/>
      <c r="J200" s="191">
        <f>ROUND(I200*H200,2)</f>
        <v>0</v>
      </c>
      <c r="K200" s="187" t="s">
        <v>157</v>
      </c>
      <c r="L200" s="38"/>
      <c r="M200" s="192" t="s">
        <v>1</v>
      </c>
      <c r="N200" s="193" t="s">
        <v>41</v>
      </c>
      <c r="O200" s="70"/>
      <c r="P200" s="194">
        <f>O200*H200</f>
        <v>0</v>
      </c>
      <c r="Q200" s="194">
        <v>1.9890000000000001E-2</v>
      </c>
      <c r="R200" s="194">
        <f>Q200*H200</f>
        <v>4.2732272700000005</v>
      </c>
      <c r="S200" s="194">
        <v>0</v>
      </c>
      <c r="T200" s="195">
        <f>S200*H200</f>
        <v>0</v>
      </c>
      <c r="U200" s="33"/>
      <c r="V200" s="33"/>
      <c r="W200" s="33"/>
      <c r="X200" s="33"/>
      <c r="Y200" s="33"/>
      <c r="Z200" s="33"/>
      <c r="AA200" s="33"/>
      <c r="AB200" s="33"/>
      <c r="AC200" s="33"/>
      <c r="AD200" s="33"/>
      <c r="AE200" s="33"/>
      <c r="AR200" s="196" t="s">
        <v>158</v>
      </c>
      <c r="AT200" s="196" t="s">
        <v>153</v>
      </c>
      <c r="AU200" s="196" t="s">
        <v>86</v>
      </c>
      <c r="AY200" s="16" t="s">
        <v>150</v>
      </c>
      <c r="BE200" s="197">
        <f>IF(N200="základní",J200,0)</f>
        <v>0</v>
      </c>
      <c r="BF200" s="197">
        <f>IF(N200="snížená",J200,0)</f>
        <v>0</v>
      </c>
      <c r="BG200" s="197">
        <f>IF(N200="zákl. přenesená",J200,0)</f>
        <v>0</v>
      </c>
      <c r="BH200" s="197">
        <f>IF(N200="sníž. přenesená",J200,0)</f>
        <v>0</v>
      </c>
      <c r="BI200" s="197">
        <f>IF(N200="nulová",J200,0)</f>
        <v>0</v>
      </c>
      <c r="BJ200" s="16" t="s">
        <v>84</v>
      </c>
      <c r="BK200" s="197">
        <f>ROUND(I200*H200,2)</f>
        <v>0</v>
      </c>
      <c r="BL200" s="16" t="s">
        <v>158</v>
      </c>
      <c r="BM200" s="196" t="s">
        <v>261</v>
      </c>
    </row>
    <row r="201" spans="1:65" s="2" customFormat="1" ht="29.25">
      <c r="A201" s="33"/>
      <c r="B201" s="34"/>
      <c r="C201" s="35"/>
      <c r="D201" s="200" t="s">
        <v>262</v>
      </c>
      <c r="E201" s="35"/>
      <c r="F201" s="221" t="s">
        <v>263</v>
      </c>
      <c r="G201" s="35"/>
      <c r="H201" s="35"/>
      <c r="I201" s="222"/>
      <c r="J201" s="35"/>
      <c r="K201" s="35"/>
      <c r="L201" s="38"/>
      <c r="M201" s="223"/>
      <c r="N201" s="224"/>
      <c r="O201" s="70"/>
      <c r="P201" s="70"/>
      <c r="Q201" s="70"/>
      <c r="R201" s="70"/>
      <c r="S201" s="70"/>
      <c r="T201" s="71"/>
      <c r="U201" s="33"/>
      <c r="V201" s="33"/>
      <c r="W201" s="33"/>
      <c r="X201" s="33"/>
      <c r="Y201" s="33"/>
      <c r="Z201" s="33"/>
      <c r="AA201" s="33"/>
      <c r="AB201" s="33"/>
      <c r="AC201" s="33"/>
      <c r="AD201" s="33"/>
      <c r="AE201" s="33"/>
      <c r="AT201" s="16" t="s">
        <v>262</v>
      </c>
      <c r="AU201" s="16" t="s">
        <v>86</v>
      </c>
    </row>
    <row r="202" spans="1:65" s="2" customFormat="1" ht="37.9" customHeight="1">
      <c r="A202" s="33"/>
      <c r="B202" s="34"/>
      <c r="C202" s="185" t="s">
        <v>264</v>
      </c>
      <c r="D202" s="185" t="s">
        <v>153</v>
      </c>
      <c r="E202" s="186" t="s">
        <v>265</v>
      </c>
      <c r="F202" s="187" t="s">
        <v>266</v>
      </c>
      <c r="G202" s="188" t="s">
        <v>267</v>
      </c>
      <c r="H202" s="189">
        <v>0.45500000000000002</v>
      </c>
      <c r="I202" s="190"/>
      <c r="J202" s="191">
        <f>ROUND(I202*H202,2)</f>
        <v>0</v>
      </c>
      <c r="K202" s="187" t="s">
        <v>157</v>
      </c>
      <c r="L202" s="38"/>
      <c r="M202" s="192" t="s">
        <v>1</v>
      </c>
      <c r="N202" s="193" t="s">
        <v>41</v>
      </c>
      <c r="O202" s="70"/>
      <c r="P202" s="194">
        <f>O202*H202</f>
        <v>0</v>
      </c>
      <c r="Q202" s="194">
        <v>2.5018699999999998</v>
      </c>
      <c r="R202" s="194">
        <f>Q202*H202</f>
        <v>1.1383508499999999</v>
      </c>
      <c r="S202" s="194">
        <v>0</v>
      </c>
      <c r="T202" s="195">
        <f>S202*H202</f>
        <v>0</v>
      </c>
      <c r="U202" s="33"/>
      <c r="V202" s="33"/>
      <c r="W202" s="33"/>
      <c r="X202" s="33"/>
      <c r="Y202" s="33"/>
      <c r="Z202" s="33"/>
      <c r="AA202" s="33"/>
      <c r="AB202" s="33"/>
      <c r="AC202" s="33"/>
      <c r="AD202" s="33"/>
      <c r="AE202" s="33"/>
      <c r="AR202" s="196" t="s">
        <v>158</v>
      </c>
      <c r="AT202" s="196" t="s">
        <v>153</v>
      </c>
      <c r="AU202" s="196" t="s">
        <v>86</v>
      </c>
      <c r="AY202" s="16" t="s">
        <v>150</v>
      </c>
      <c r="BE202" s="197">
        <f>IF(N202="základní",J202,0)</f>
        <v>0</v>
      </c>
      <c r="BF202" s="197">
        <f>IF(N202="snížená",J202,0)</f>
        <v>0</v>
      </c>
      <c r="BG202" s="197">
        <f>IF(N202="zákl. přenesená",J202,0)</f>
        <v>0</v>
      </c>
      <c r="BH202" s="197">
        <f>IF(N202="sníž. přenesená",J202,0)</f>
        <v>0</v>
      </c>
      <c r="BI202" s="197">
        <f>IF(N202="nulová",J202,0)</f>
        <v>0</v>
      </c>
      <c r="BJ202" s="16" t="s">
        <v>84</v>
      </c>
      <c r="BK202" s="197">
        <f>ROUND(I202*H202,2)</f>
        <v>0</v>
      </c>
      <c r="BL202" s="16" t="s">
        <v>158</v>
      </c>
      <c r="BM202" s="196" t="s">
        <v>268</v>
      </c>
    </row>
    <row r="203" spans="1:65" s="13" customFormat="1">
      <c r="B203" s="198"/>
      <c r="C203" s="199"/>
      <c r="D203" s="200" t="s">
        <v>160</v>
      </c>
      <c r="E203" s="201" t="s">
        <v>1</v>
      </c>
      <c r="F203" s="202" t="s">
        <v>269</v>
      </c>
      <c r="G203" s="199"/>
      <c r="H203" s="203">
        <v>0.45500000000000002</v>
      </c>
      <c r="I203" s="204"/>
      <c r="J203" s="199"/>
      <c r="K203" s="199"/>
      <c r="L203" s="205"/>
      <c r="M203" s="206"/>
      <c r="N203" s="207"/>
      <c r="O203" s="207"/>
      <c r="P203" s="207"/>
      <c r="Q203" s="207"/>
      <c r="R203" s="207"/>
      <c r="S203" s="207"/>
      <c r="T203" s="208"/>
      <c r="AT203" s="209" t="s">
        <v>160</v>
      </c>
      <c r="AU203" s="209" t="s">
        <v>86</v>
      </c>
      <c r="AV203" s="13" t="s">
        <v>86</v>
      </c>
      <c r="AW203" s="13" t="s">
        <v>33</v>
      </c>
      <c r="AX203" s="13" t="s">
        <v>84</v>
      </c>
      <c r="AY203" s="209" t="s">
        <v>150</v>
      </c>
    </row>
    <row r="204" spans="1:65" s="2" customFormat="1" ht="24.2" customHeight="1">
      <c r="A204" s="33"/>
      <c r="B204" s="34"/>
      <c r="C204" s="185" t="s">
        <v>270</v>
      </c>
      <c r="D204" s="185" t="s">
        <v>153</v>
      </c>
      <c r="E204" s="186" t="s">
        <v>271</v>
      </c>
      <c r="F204" s="187" t="s">
        <v>272</v>
      </c>
      <c r="G204" s="188" t="s">
        <v>267</v>
      </c>
      <c r="H204" s="189">
        <v>1.9</v>
      </c>
      <c r="I204" s="190"/>
      <c r="J204" s="191">
        <f>ROUND(I204*H204,2)</f>
        <v>0</v>
      </c>
      <c r="K204" s="187" t="s">
        <v>157</v>
      </c>
      <c r="L204" s="38"/>
      <c r="M204" s="192" t="s">
        <v>1</v>
      </c>
      <c r="N204" s="193" t="s">
        <v>41</v>
      </c>
      <c r="O204" s="70"/>
      <c r="P204" s="194">
        <f>O204*H204</f>
        <v>0</v>
      </c>
      <c r="Q204" s="194">
        <v>2.3010199999999998</v>
      </c>
      <c r="R204" s="194">
        <f>Q204*H204</f>
        <v>4.3719379999999992</v>
      </c>
      <c r="S204" s="194">
        <v>0</v>
      </c>
      <c r="T204" s="195">
        <f>S204*H204</f>
        <v>0</v>
      </c>
      <c r="U204" s="33"/>
      <c r="V204" s="33"/>
      <c r="W204" s="33"/>
      <c r="X204" s="33"/>
      <c r="Y204" s="33"/>
      <c r="Z204" s="33"/>
      <c r="AA204" s="33"/>
      <c r="AB204" s="33"/>
      <c r="AC204" s="33"/>
      <c r="AD204" s="33"/>
      <c r="AE204" s="33"/>
      <c r="AR204" s="196" t="s">
        <v>158</v>
      </c>
      <c r="AT204" s="196" t="s">
        <v>153</v>
      </c>
      <c r="AU204" s="196" t="s">
        <v>86</v>
      </c>
      <c r="AY204" s="16" t="s">
        <v>150</v>
      </c>
      <c r="BE204" s="197">
        <f>IF(N204="základní",J204,0)</f>
        <v>0</v>
      </c>
      <c r="BF204" s="197">
        <f>IF(N204="snížená",J204,0)</f>
        <v>0</v>
      </c>
      <c r="BG204" s="197">
        <f>IF(N204="zákl. přenesená",J204,0)</f>
        <v>0</v>
      </c>
      <c r="BH204" s="197">
        <f>IF(N204="sníž. přenesená",J204,0)</f>
        <v>0</v>
      </c>
      <c r="BI204" s="197">
        <f>IF(N204="nulová",J204,0)</f>
        <v>0</v>
      </c>
      <c r="BJ204" s="16" t="s">
        <v>84</v>
      </c>
      <c r="BK204" s="197">
        <f>ROUND(I204*H204,2)</f>
        <v>0</v>
      </c>
      <c r="BL204" s="16" t="s">
        <v>158</v>
      </c>
      <c r="BM204" s="196" t="s">
        <v>273</v>
      </c>
    </row>
    <row r="205" spans="1:65" s="13" customFormat="1">
      <c r="B205" s="198"/>
      <c r="C205" s="199"/>
      <c r="D205" s="200" t="s">
        <v>160</v>
      </c>
      <c r="E205" s="201" t="s">
        <v>1</v>
      </c>
      <c r="F205" s="202" t="s">
        <v>274</v>
      </c>
      <c r="G205" s="199"/>
      <c r="H205" s="203">
        <v>0.9</v>
      </c>
      <c r="I205" s="204"/>
      <c r="J205" s="199"/>
      <c r="K205" s="199"/>
      <c r="L205" s="205"/>
      <c r="M205" s="206"/>
      <c r="N205" s="207"/>
      <c r="O205" s="207"/>
      <c r="P205" s="207"/>
      <c r="Q205" s="207"/>
      <c r="R205" s="207"/>
      <c r="S205" s="207"/>
      <c r="T205" s="208"/>
      <c r="AT205" s="209" t="s">
        <v>160</v>
      </c>
      <c r="AU205" s="209" t="s">
        <v>86</v>
      </c>
      <c r="AV205" s="13" t="s">
        <v>86</v>
      </c>
      <c r="AW205" s="13" t="s">
        <v>33</v>
      </c>
      <c r="AX205" s="13" t="s">
        <v>76</v>
      </c>
      <c r="AY205" s="209" t="s">
        <v>150</v>
      </c>
    </row>
    <row r="206" spans="1:65" s="13" customFormat="1">
      <c r="B206" s="198"/>
      <c r="C206" s="199"/>
      <c r="D206" s="200" t="s">
        <v>160</v>
      </c>
      <c r="E206" s="201" t="s">
        <v>1</v>
      </c>
      <c r="F206" s="202" t="s">
        <v>275</v>
      </c>
      <c r="G206" s="199"/>
      <c r="H206" s="203">
        <v>1</v>
      </c>
      <c r="I206" s="204"/>
      <c r="J206" s="199"/>
      <c r="K206" s="199"/>
      <c r="L206" s="205"/>
      <c r="M206" s="206"/>
      <c r="N206" s="207"/>
      <c r="O206" s="207"/>
      <c r="P206" s="207"/>
      <c r="Q206" s="207"/>
      <c r="R206" s="207"/>
      <c r="S206" s="207"/>
      <c r="T206" s="208"/>
      <c r="AT206" s="209" t="s">
        <v>160</v>
      </c>
      <c r="AU206" s="209" t="s">
        <v>86</v>
      </c>
      <c r="AV206" s="13" t="s">
        <v>86</v>
      </c>
      <c r="AW206" s="13" t="s">
        <v>33</v>
      </c>
      <c r="AX206" s="13" t="s">
        <v>76</v>
      </c>
      <c r="AY206" s="209" t="s">
        <v>150</v>
      </c>
    </row>
    <row r="207" spans="1:65" s="14" customFormat="1">
      <c r="B207" s="210"/>
      <c r="C207" s="211"/>
      <c r="D207" s="200" t="s">
        <v>160</v>
      </c>
      <c r="E207" s="212" t="s">
        <v>1</v>
      </c>
      <c r="F207" s="213" t="s">
        <v>193</v>
      </c>
      <c r="G207" s="211"/>
      <c r="H207" s="214">
        <v>1.9</v>
      </c>
      <c r="I207" s="215"/>
      <c r="J207" s="211"/>
      <c r="K207" s="211"/>
      <c r="L207" s="216"/>
      <c r="M207" s="217"/>
      <c r="N207" s="218"/>
      <c r="O207" s="218"/>
      <c r="P207" s="218"/>
      <c r="Q207" s="218"/>
      <c r="R207" s="218"/>
      <c r="S207" s="218"/>
      <c r="T207" s="219"/>
      <c r="AT207" s="220" t="s">
        <v>160</v>
      </c>
      <c r="AU207" s="220" t="s">
        <v>86</v>
      </c>
      <c r="AV207" s="14" t="s">
        <v>158</v>
      </c>
      <c r="AW207" s="14" t="s">
        <v>33</v>
      </c>
      <c r="AX207" s="14" t="s">
        <v>84</v>
      </c>
      <c r="AY207" s="220" t="s">
        <v>150</v>
      </c>
    </row>
    <row r="208" spans="1:65" s="12" customFormat="1" ht="22.9" customHeight="1">
      <c r="B208" s="169"/>
      <c r="C208" s="170"/>
      <c r="D208" s="171" t="s">
        <v>75</v>
      </c>
      <c r="E208" s="183" t="s">
        <v>201</v>
      </c>
      <c r="F208" s="183" t="s">
        <v>276</v>
      </c>
      <c r="G208" s="170"/>
      <c r="H208" s="170"/>
      <c r="I208" s="173"/>
      <c r="J208" s="184">
        <f>BK208</f>
        <v>0</v>
      </c>
      <c r="K208" s="170"/>
      <c r="L208" s="175"/>
      <c r="M208" s="176"/>
      <c r="N208" s="177"/>
      <c r="O208" s="177"/>
      <c r="P208" s="178">
        <f>SUM(P209:P250)</f>
        <v>0</v>
      </c>
      <c r="Q208" s="177"/>
      <c r="R208" s="178">
        <f>SUM(R209:R250)</f>
        <v>3.4863120000000004E-2</v>
      </c>
      <c r="S208" s="177"/>
      <c r="T208" s="179">
        <f>SUM(T209:T250)</f>
        <v>95.071694999999977</v>
      </c>
      <c r="AR208" s="180" t="s">
        <v>84</v>
      </c>
      <c r="AT208" s="181" t="s">
        <v>75</v>
      </c>
      <c r="AU208" s="181" t="s">
        <v>84</v>
      </c>
      <c r="AY208" s="180" t="s">
        <v>150</v>
      </c>
      <c r="BK208" s="182">
        <f>SUM(BK209:BK250)</f>
        <v>0</v>
      </c>
    </row>
    <row r="209" spans="1:65" s="2" customFormat="1" ht="37.9" customHeight="1">
      <c r="A209" s="33"/>
      <c r="B209" s="34"/>
      <c r="C209" s="185" t="s">
        <v>277</v>
      </c>
      <c r="D209" s="185" t="s">
        <v>153</v>
      </c>
      <c r="E209" s="186" t="s">
        <v>278</v>
      </c>
      <c r="F209" s="187" t="s">
        <v>279</v>
      </c>
      <c r="G209" s="188" t="s">
        <v>156</v>
      </c>
      <c r="H209" s="189">
        <v>255.56</v>
      </c>
      <c r="I209" s="190"/>
      <c r="J209" s="191">
        <f>ROUND(I209*H209,2)</f>
        <v>0</v>
      </c>
      <c r="K209" s="187" t="s">
        <v>157</v>
      </c>
      <c r="L209" s="38"/>
      <c r="M209" s="192" t="s">
        <v>1</v>
      </c>
      <c r="N209" s="193" t="s">
        <v>41</v>
      </c>
      <c r="O209" s="70"/>
      <c r="P209" s="194">
        <f>O209*H209</f>
        <v>0</v>
      </c>
      <c r="Q209" s="194">
        <v>0</v>
      </c>
      <c r="R209" s="194">
        <f>Q209*H209</f>
        <v>0</v>
      </c>
      <c r="S209" s="194">
        <v>0</v>
      </c>
      <c r="T209" s="195">
        <f>S209*H209</f>
        <v>0</v>
      </c>
      <c r="U209" s="33"/>
      <c r="V209" s="33"/>
      <c r="W209" s="33"/>
      <c r="X209" s="33"/>
      <c r="Y209" s="33"/>
      <c r="Z209" s="33"/>
      <c r="AA209" s="33"/>
      <c r="AB209" s="33"/>
      <c r="AC209" s="33"/>
      <c r="AD209" s="33"/>
      <c r="AE209" s="33"/>
      <c r="AR209" s="196" t="s">
        <v>158</v>
      </c>
      <c r="AT209" s="196" t="s">
        <v>153</v>
      </c>
      <c r="AU209" s="196" t="s">
        <v>86</v>
      </c>
      <c r="AY209" s="16" t="s">
        <v>150</v>
      </c>
      <c r="BE209" s="197">
        <f>IF(N209="základní",J209,0)</f>
        <v>0</v>
      </c>
      <c r="BF209" s="197">
        <f>IF(N209="snížená",J209,0)</f>
        <v>0</v>
      </c>
      <c r="BG209" s="197">
        <f>IF(N209="zákl. přenesená",J209,0)</f>
        <v>0</v>
      </c>
      <c r="BH209" s="197">
        <f>IF(N209="sníž. přenesená",J209,0)</f>
        <v>0</v>
      </c>
      <c r="BI209" s="197">
        <f>IF(N209="nulová",J209,0)</f>
        <v>0</v>
      </c>
      <c r="BJ209" s="16" t="s">
        <v>84</v>
      </c>
      <c r="BK209" s="197">
        <f>ROUND(I209*H209,2)</f>
        <v>0</v>
      </c>
      <c r="BL209" s="16" t="s">
        <v>158</v>
      </c>
      <c r="BM209" s="196" t="s">
        <v>280</v>
      </c>
    </row>
    <row r="210" spans="1:65" s="13" customFormat="1">
      <c r="B210" s="198"/>
      <c r="C210" s="199"/>
      <c r="D210" s="200" t="s">
        <v>160</v>
      </c>
      <c r="E210" s="201" t="s">
        <v>1</v>
      </c>
      <c r="F210" s="202" t="s">
        <v>281</v>
      </c>
      <c r="G210" s="199"/>
      <c r="H210" s="203">
        <v>255.56</v>
      </c>
      <c r="I210" s="204"/>
      <c r="J210" s="199"/>
      <c r="K210" s="199"/>
      <c r="L210" s="205"/>
      <c r="M210" s="206"/>
      <c r="N210" s="207"/>
      <c r="O210" s="207"/>
      <c r="P210" s="207"/>
      <c r="Q210" s="207"/>
      <c r="R210" s="207"/>
      <c r="S210" s="207"/>
      <c r="T210" s="208"/>
      <c r="AT210" s="209" t="s">
        <v>160</v>
      </c>
      <c r="AU210" s="209" t="s">
        <v>86</v>
      </c>
      <c r="AV210" s="13" t="s">
        <v>86</v>
      </c>
      <c r="AW210" s="13" t="s">
        <v>33</v>
      </c>
      <c r="AX210" s="13" t="s">
        <v>84</v>
      </c>
      <c r="AY210" s="209" t="s">
        <v>150</v>
      </c>
    </row>
    <row r="211" spans="1:65" s="2" customFormat="1" ht="33" customHeight="1">
      <c r="A211" s="33"/>
      <c r="B211" s="34"/>
      <c r="C211" s="185" t="s">
        <v>282</v>
      </c>
      <c r="D211" s="185" t="s">
        <v>153</v>
      </c>
      <c r="E211" s="186" t="s">
        <v>283</v>
      </c>
      <c r="F211" s="187" t="s">
        <v>284</v>
      </c>
      <c r="G211" s="188" t="s">
        <v>156</v>
      </c>
      <c r="H211" s="189">
        <v>15333.6</v>
      </c>
      <c r="I211" s="190"/>
      <c r="J211" s="191">
        <f>ROUND(I211*H211,2)</f>
        <v>0</v>
      </c>
      <c r="K211" s="187" t="s">
        <v>157</v>
      </c>
      <c r="L211" s="38"/>
      <c r="M211" s="192" t="s">
        <v>1</v>
      </c>
      <c r="N211" s="193" t="s">
        <v>41</v>
      </c>
      <c r="O211" s="70"/>
      <c r="P211" s="194">
        <f>O211*H211</f>
        <v>0</v>
      </c>
      <c r="Q211" s="194">
        <v>0</v>
      </c>
      <c r="R211" s="194">
        <f>Q211*H211</f>
        <v>0</v>
      </c>
      <c r="S211" s="194">
        <v>0</v>
      </c>
      <c r="T211" s="195">
        <f>S211*H211</f>
        <v>0</v>
      </c>
      <c r="U211" s="33"/>
      <c r="V211" s="33"/>
      <c r="W211" s="33"/>
      <c r="X211" s="33"/>
      <c r="Y211" s="33"/>
      <c r="Z211" s="33"/>
      <c r="AA211" s="33"/>
      <c r="AB211" s="33"/>
      <c r="AC211" s="33"/>
      <c r="AD211" s="33"/>
      <c r="AE211" s="33"/>
      <c r="AR211" s="196" t="s">
        <v>158</v>
      </c>
      <c r="AT211" s="196" t="s">
        <v>153</v>
      </c>
      <c r="AU211" s="196" t="s">
        <v>86</v>
      </c>
      <c r="AY211" s="16" t="s">
        <v>150</v>
      </c>
      <c r="BE211" s="197">
        <f>IF(N211="základní",J211,0)</f>
        <v>0</v>
      </c>
      <c r="BF211" s="197">
        <f>IF(N211="snížená",J211,0)</f>
        <v>0</v>
      </c>
      <c r="BG211" s="197">
        <f>IF(N211="zákl. přenesená",J211,0)</f>
        <v>0</v>
      </c>
      <c r="BH211" s="197">
        <f>IF(N211="sníž. přenesená",J211,0)</f>
        <v>0</v>
      </c>
      <c r="BI211" s="197">
        <f>IF(N211="nulová",J211,0)</f>
        <v>0</v>
      </c>
      <c r="BJ211" s="16" t="s">
        <v>84</v>
      </c>
      <c r="BK211" s="197">
        <f>ROUND(I211*H211,2)</f>
        <v>0</v>
      </c>
      <c r="BL211" s="16" t="s">
        <v>158</v>
      </c>
      <c r="BM211" s="196" t="s">
        <v>285</v>
      </c>
    </row>
    <row r="212" spans="1:65" s="13" customFormat="1">
      <c r="B212" s="198"/>
      <c r="C212" s="199"/>
      <c r="D212" s="200" t="s">
        <v>160</v>
      </c>
      <c r="E212" s="199"/>
      <c r="F212" s="202" t="s">
        <v>286</v>
      </c>
      <c r="G212" s="199"/>
      <c r="H212" s="203">
        <v>15333.6</v>
      </c>
      <c r="I212" s="204"/>
      <c r="J212" s="199"/>
      <c r="K212" s="199"/>
      <c r="L212" s="205"/>
      <c r="M212" s="206"/>
      <c r="N212" s="207"/>
      <c r="O212" s="207"/>
      <c r="P212" s="207"/>
      <c r="Q212" s="207"/>
      <c r="R212" s="207"/>
      <c r="S212" s="207"/>
      <c r="T212" s="208"/>
      <c r="AT212" s="209" t="s">
        <v>160</v>
      </c>
      <c r="AU212" s="209" t="s">
        <v>86</v>
      </c>
      <c r="AV212" s="13" t="s">
        <v>86</v>
      </c>
      <c r="AW212" s="13" t="s">
        <v>4</v>
      </c>
      <c r="AX212" s="13" t="s">
        <v>84</v>
      </c>
      <c r="AY212" s="209" t="s">
        <v>150</v>
      </c>
    </row>
    <row r="213" spans="1:65" s="2" customFormat="1" ht="33" customHeight="1">
      <c r="A213" s="33"/>
      <c r="B213" s="34"/>
      <c r="C213" s="185" t="s">
        <v>287</v>
      </c>
      <c r="D213" s="185" t="s">
        <v>153</v>
      </c>
      <c r="E213" s="186" t="s">
        <v>288</v>
      </c>
      <c r="F213" s="187" t="s">
        <v>289</v>
      </c>
      <c r="G213" s="188" t="s">
        <v>156</v>
      </c>
      <c r="H213" s="189">
        <v>255.56</v>
      </c>
      <c r="I213" s="190"/>
      <c r="J213" s="191">
        <f>ROUND(I213*H213,2)</f>
        <v>0</v>
      </c>
      <c r="K213" s="187" t="s">
        <v>157</v>
      </c>
      <c r="L213" s="38"/>
      <c r="M213" s="192" t="s">
        <v>1</v>
      </c>
      <c r="N213" s="193" t="s">
        <v>41</v>
      </c>
      <c r="O213" s="70"/>
      <c r="P213" s="194">
        <f>O213*H213</f>
        <v>0</v>
      </c>
      <c r="Q213" s="194">
        <v>0</v>
      </c>
      <c r="R213" s="194">
        <f>Q213*H213</f>
        <v>0</v>
      </c>
      <c r="S213" s="194">
        <v>0</v>
      </c>
      <c r="T213" s="195">
        <f>S213*H213</f>
        <v>0</v>
      </c>
      <c r="U213" s="33"/>
      <c r="V213" s="33"/>
      <c r="W213" s="33"/>
      <c r="X213" s="33"/>
      <c r="Y213" s="33"/>
      <c r="Z213" s="33"/>
      <c r="AA213" s="33"/>
      <c r="AB213" s="33"/>
      <c r="AC213" s="33"/>
      <c r="AD213" s="33"/>
      <c r="AE213" s="33"/>
      <c r="AR213" s="196" t="s">
        <v>158</v>
      </c>
      <c r="AT213" s="196" t="s">
        <v>153</v>
      </c>
      <c r="AU213" s="196" t="s">
        <v>86</v>
      </c>
      <c r="AY213" s="16" t="s">
        <v>150</v>
      </c>
      <c r="BE213" s="197">
        <f>IF(N213="základní",J213,0)</f>
        <v>0</v>
      </c>
      <c r="BF213" s="197">
        <f>IF(N213="snížená",J213,0)</f>
        <v>0</v>
      </c>
      <c r="BG213" s="197">
        <f>IF(N213="zákl. přenesená",J213,0)</f>
        <v>0</v>
      </c>
      <c r="BH213" s="197">
        <f>IF(N213="sníž. přenesená",J213,0)</f>
        <v>0</v>
      </c>
      <c r="BI213" s="197">
        <f>IF(N213="nulová",J213,0)</f>
        <v>0</v>
      </c>
      <c r="BJ213" s="16" t="s">
        <v>84</v>
      </c>
      <c r="BK213" s="197">
        <f>ROUND(I213*H213,2)</f>
        <v>0</v>
      </c>
      <c r="BL213" s="16" t="s">
        <v>158</v>
      </c>
      <c r="BM213" s="196" t="s">
        <v>290</v>
      </c>
    </row>
    <row r="214" spans="1:65" s="2" customFormat="1" ht="16.5" customHeight="1">
      <c r="A214" s="33"/>
      <c r="B214" s="34"/>
      <c r="C214" s="185" t="s">
        <v>291</v>
      </c>
      <c r="D214" s="185" t="s">
        <v>153</v>
      </c>
      <c r="E214" s="186" t="s">
        <v>292</v>
      </c>
      <c r="F214" s="187" t="s">
        <v>293</v>
      </c>
      <c r="G214" s="188" t="s">
        <v>156</v>
      </c>
      <c r="H214" s="189">
        <v>255.56</v>
      </c>
      <c r="I214" s="190"/>
      <c r="J214" s="191">
        <f>ROUND(I214*H214,2)</f>
        <v>0</v>
      </c>
      <c r="K214" s="187" t="s">
        <v>157</v>
      </c>
      <c r="L214" s="38"/>
      <c r="M214" s="192" t="s">
        <v>1</v>
      </c>
      <c r="N214" s="193" t="s">
        <v>41</v>
      </c>
      <c r="O214" s="70"/>
      <c r="P214" s="194">
        <f>O214*H214</f>
        <v>0</v>
      </c>
      <c r="Q214" s="194">
        <v>0</v>
      </c>
      <c r="R214" s="194">
        <f>Q214*H214</f>
        <v>0</v>
      </c>
      <c r="S214" s="194">
        <v>0</v>
      </c>
      <c r="T214" s="195">
        <f>S214*H214</f>
        <v>0</v>
      </c>
      <c r="U214" s="33"/>
      <c r="V214" s="33"/>
      <c r="W214" s="33"/>
      <c r="X214" s="33"/>
      <c r="Y214" s="33"/>
      <c r="Z214" s="33"/>
      <c r="AA214" s="33"/>
      <c r="AB214" s="33"/>
      <c r="AC214" s="33"/>
      <c r="AD214" s="33"/>
      <c r="AE214" s="33"/>
      <c r="AR214" s="196" t="s">
        <v>158</v>
      </c>
      <c r="AT214" s="196" t="s">
        <v>153</v>
      </c>
      <c r="AU214" s="196" t="s">
        <v>86</v>
      </c>
      <c r="AY214" s="16" t="s">
        <v>150</v>
      </c>
      <c r="BE214" s="197">
        <f>IF(N214="základní",J214,0)</f>
        <v>0</v>
      </c>
      <c r="BF214" s="197">
        <f>IF(N214="snížená",J214,0)</f>
        <v>0</v>
      </c>
      <c r="BG214" s="197">
        <f>IF(N214="zákl. přenesená",J214,0)</f>
        <v>0</v>
      </c>
      <c r="BH214" s="197">
        <f>IF(N214="sníž. přenesená",J214,0)</f>
        <v>0</v>
      </c>
      <c r="BI214" s="197">
        <f>IF(N214="nulová",J214,0)</f>
        <v>0</v>
      </c>
      <c r="BJ214" s="16" t="s">
        <v>84</v>
      </c>
      <c r="BK214" s="197">
        <f>ROUND(I214*H214,2)</f>
        <v>0</v>
      </c>
      <c r="BL214" s="16" t="s">
        <v>158</v>
      </c>
      <c r="BM214" s="196" t="s">
        <v>294</v>
      </c>
    </row>
    <row r="215" spans="1:65" s="2" customFormat="1" ht="21.75" customHeight="1">
      <c r="A215" s="33"/>
      <c r="B215" s="34"/>
      <c r="C215" s="185" t="s">
        <v>295</v>
      </c>
      <c r="D215" s="185" t="s">
        <v>153</v>
      </c>
      <c r="E215" s="186" t="s">
        <v>296</v>
      </c>
      <c r="F215" s="187" t="s">
        <v>297</v>
      </c>
      <c r="G215" s="188" t="s">
        <v>156</v>
      </c>
      <c r="H215" s="189">
        <v>15333.6</v>
      </c>
      <c r="I215" s="190"/>
      <c r="J215" s="191">
        <f>ROUND(I215*H215,2)</f>
        <v>0</v>
      </c>
      <c r="K215" s="187" t="s">
        <v>157</v>
      </c>
      <c r="L215" s="38"/>
      <c r="M215" s="192" t="s">
        <v>1</v>
      </c>
      <c r="N215" s="193" t="s">
        <v>41</v>
      </c>
      <c r="O215" s="70"/>
      <c r="P215" s="194">
        <f>O215*H215</f>
        <v>0</v>
      </c>
      <c r="Q215" s="194">
        <v>0</v>
      </c>
      <c r="R215" s="194">
        <f>Q215*H215</f>
        <v>0</v>
      </c>
      <c r="S215" s="194">
        <v>0</v>
      </c>
      <c r="T215" s="195">
        <f>S215*H215</f>
        <v>0</v>
      </c>
      <c r="U215" s="33"/>
      <c r="V215" s="33"/>
      <c r="W215" s="33"/>
      <c r="X215" s="33"/>
      <c r="Y215" s="33"/>
      <c r="Z215" s="33"/>
      <c r="AA215" s="33"/>
      <c r="AB215" s="33"/>
      <c r="AC215" s="33"/>
      <c r="AD215" s="33"/>
      <c r="AE215" s="33"/>
      <c r="AR215" s="196" t="s">
        <v>158</v>
      </c>
      <c r="AT215" s="196" t="s">
        <v>153</v>
      </c>
      <c r="AU215" s="196" t="s">
        <v>86</v>
      </c>
      <c r="AY215" s="16" t="s">
        <v>150</v>
      </c>
      <c r="BE215" s="197">
        <f>IF(N215="základní",J215,0)</f>
        <v>0</v>
      </c>
      <c r="BF215" s="197">
        <f>IF(N215="snížená",J215,0)</f>
        <v>0</v>
      </c>
      <c r="BG215" s="197">
        <f>IF(N215="zákl. přenesená",J215,0)</f>
        <v>0</v>
      </c>
      <c r="BH215" s="197">
        <f>IF(N215="sníž. přenesená",J215,0)</f>
        <v>0</v>
      </c>
      <c r="BI215" s="197">
        <f>IF(N215="nulová",J215,0)</f>
        <v>0</v>
      </c>
      <c r="BJ215" s="16" t="s">
        <v>84</v>
      </c>
      <c r="BK215" s="197">
        <f>ROUND(I215*H215,2)</f>
        <v>0</v>
      </c>
      <c r="BL215" s="16" t="s">
        <v>158</v>
      </c>
      <c r="BM215" s="196" t="s">
        <v>298</v>
      </c>
    </row>
    <row r="216" spans="1:65" s="13" customFormat="1">
      <c r="B216" s="198"/>
      <c r="C216" s="199"/>
      <c r="D216" s="200" t="s">
        <v>160</v>
      </c>
      <c r="E216" s="199"/>
      <c r="F216" s="202" t="s">
        <v>286</v>
      </c>
      <c r="G216" s="199"/>
      <c r="H216" s="203">
        <v>15333.6</v>
      </c>
      <c r="I216" s="204"/>
      <c r="J216" s="199"/>
      <c r="K216" s="199"/>
      <c r="L216" s="205"/>
      <c r="M216" s="206"/>
      <c r="N216" s="207"/>
      <c r="O216" s="207"/>
      <c r="P216" s="207"/>
      <c r="Q216" s="207"/>
      <c r="R216" s="207"/>
      <c r="S216" s="207"/>
      <c r="T216" s="208"/>
      <c r="AT216" s="209" t="s">
        <v>160</v>
      </c>
      <c r="AU216" s="209" t="s">
        <v>86</v>
      </c>
      <c r="AV216" s="13" t="s">
        <v>86</v>
      </c>
      <c r="AW216" s="13" t="s">
        <v>4</v>
      </c>
      <c r="AX216" s="13" t="s">
        <v>84</v>
      </c>
      <c r="AY216" s="209" t="s">
        <v>150</v>
      </c>
    </row>
    <row r="217" spans="1:65" s="2" customFormat="1" ht="21.75" customHeight="1">
      <c r="A217" s="33"/>
      <c r="B217" s="34"/>
      <c r="C217" s="185" t="s">
        <v>299</v>
      </c>
      <c r="D217" s="185" t="s">
        <v>153</v>
      </c>
      <c r="E217" s="186" t="s">
        <v>300</v>
      </c>
      <c r="F217" s="187" t="s">
        <v>301</v>
      </c>
      <c r="G217" s="188" t="s">
        <v>156</v>
      </c>
      <c r="H217" s="189">
        <v>255.56</v>
      </c>
      <c r="I217" s="190"/>
      <c r="J217" s="191">
        <f>ROUND(I217*H217,2)</f>
        <v>0</v>
      </c>
      <c r="K217" s="187" t="s">
        <v>157</v>
      </c>
      <c r="L217" s="38"/>
      <c r="M217" s="192" t="s">
        <v>1</v>
      </c>
      <c r="N217" s="193" t="s">
        <v>41</v>
      </c>
      <c r="O217" s="70"/>
      <c r="P217" s="194">
        <f>O217*H217</f>
        <v>0</v>
      </c>
      <c r="Q217" s="194">
        <v>0</v>
      </c>
      <c r="R217" s="194">
        <f>Q217*H217</f>
        <v>0</v>
      </c>
      <c r="S217" s="194">
        <v>0</v>
      </c>
      <c r="T217" s="195">
        <f>S217*H217</f>
        <v>0</v>
      </c>
      <c r="U217" s="33"/>
      <c r="V217" s="33"/>
      <c r="W217" s="33"/>
      <c r="X217" s="33"/>
      <c r="Y217" s="33"/>
      <c r="Z217" s="33"/>
      <c r="AA217" s="33"/>
      <c r="AB217" s="33"/>
      <c r="AC217" s="33"/>
      <c r="AD217" s="33"/>
      <c r="AE217" s="33"/>
      <c r="AR217" s="196" t="s">
        <v>158</v>
      </c>
      <c r="AT217" s="196" t="s">
        <v>153</v>
      </c>
      <c r="AU217" s="196" t="s">
        <v>86</v>
      </c>
      <c r="AY217" s="16" t="s">
        <v>150</v>
      </c>
      <c r="BE217" s="197">
        <f>IF(N217="základní",J217,0)</f>
        <v>0</v>
      </c>
      <c r="BF217" s="197">
        <f>IF(N217="snížená",J217,0)</f>
        <v>0</v>
      </c>
      <c r="BG217" s="197">
        <f>IF(N217="zákl. přenesená",J217,0)</f>
        <v>0</v>
      </c>
      <c r="BH217" s="197">
        <f>IF(N217="sníž. přenesená",J217,0)</f>
        <v>0</v>
      </c>
      <c r="BI217" s="197">
        <f>IF(N217="nulová",J217,0)</f>
        <v>0</v>
      </c>
      <c r="BJ217" s="16" t="s">
        <v>84</v>
      </c>
      <c r="BK217" s="197">
        <f>ROUND(I217*H217,2)</f>
        <v>0</v>
      </c>
      <c r="BL217" s="16" t="s">
        <v>158</v>
      </c>
      <c r="BM217" s="196" t="s">
        <v>302</v>
      </c>
    </row>
    <row r="218" spans="1:65" s="2" customFormat="1" ht="37.9" customHeight="1">
      <c r="A218" s="33"/>
      <c r="B218" s="34"/>
      <c r="C218" s="185" t="s">
        <v>303</v>
      </c>
      <c r="D218" s="185" t="s">
        <v>153</v>
      </c>
      <c r="E218" s="186" t="s">
        <v>304</v>
      </c>
      <c r="F218" s="187" t="s">
        <v>305</v>
      </c>
      <c r="G218" s="188" t="s">
        <v>156</v>
      </c>
      <c r="H218" s="189">
        <v>125.04</v>
      </c>
      <c r="I218" s="190"/>
      <c r="J218" s="191">
        <f>ROUND(I218*H218,2)</f>
        <v>0</v>
      </c>
      <c r="K218" s="187" t="s">
        <v>157</v>
      </c>
      <c r="L218" s="38"/>
      <c r="M218" s="192" t="s">
        <v>1</v>
      </c>
      <c r="N218" s="193" t="s">
        <v>41</v>
      </c>
      <c r="O218" s="70"/>
      <c r="P218" s="194">
        <f>O218*H218</f>
        <v>0</v>
      </c>
      <c r="Q218" s="194">
        <v>2.1000000000000001E-4</v>
      </c>
      <c r="R218" s="194">
        <f>Q218*H218</f>
        <v>2.6258400000000001E-2</v>
      </c>
      <c r="S218" s="194">
        <v>0</v>
      </c>
      <c r="T218" s="195">
        <f>S218*H218</f>
        <v>0</v>
      </c>
      <c r="U218" s="33"/>
      <c r="V218" s="33"/>
      <c r="W218" s="33"/>
      <c r="X218" s="33"/>
      <c r="Y218" s="33"/>
      <c r="Z218" s="33"/>
      <c r="AA218" s="33"/>
      <c r="AB218" s="33"/>
      <c r="AC218" s="33"/>
      <c r="AD218" s="33"/>
      <c r="AE218" s="33"/>
      <c r="AR218" s="196" t="s">
        <v>158</v>
      </c>
      <c r="AT218" s="196" t="s">
        <v>153</v>
      </c>
      <c r="AU218" s="196" t="s">
        <v>86</v>
      </c>
      <c r="AY218" s="16" t="s">
        <v>150</v>
      </c>
      <c r="BE218" s="197">
        <f>IF(N218="základní",J218,0)</f>
        <v>0</v>
      </c>
      <c r="BF218" s="197">
        <f>IF(N218="snížená",J218,0)</f>
        <v>0</v>
      </c>
      <c r="BG218" s="197">
        <f>IF(N218="zákl. přenesená",J218,0)</f>
        <v>0</v>
      </c>
      <c r="BH218" s="197">
        <f>IF(N218="sníž. přenesená",J218,0)</f>
        <v>0</v>
      </c>
      <c r="BI218" s="197">
        <f>IF(N218="nulová",J218,0)</f>
        <v>0</v>
      </c>
      <c r="BJ218" s="16" t="s">
        <v>84</v>
      </c>
      <c r="BK218" s="197">
        <f>ROUND(I218*H218,2)</f>
        <v>0</v>
      </c>
      <c r="BL218" s="16" t="s">
        <v>158</v>
      </c>
      <c r="BM218" s="196" t="s">
        <v>306</v>
      </c>
    </row>
    <row r="219" spans="1:65" s="13" customFormat="1">
      <c r="B219" s="198"/>
      <c r="C219" s="199"/>
      <c r="D219" s="200" t="s">
        <v>160</v>
      </c>
      <c r="E219" s="201" t="s">
        <v>1</v>
      </c>
      <c r="F219" s="202" t="s">
        <v>307</v>
      </c>
      <c r="G219" s="199"/>
      <c r="H219" s="203">
        <v>125.04</v>
      </c>
      <c r="I219" s="204"/>
      <c r="J219" s="199"/>
      <c r="K219" s="199"/>
      <c r="L219" s="205"/>
      <c r="M219" s="206"/>
      <c r="N219" s="207"/>
      <c r="O219" s="207"/>
      <c r="P219" s="207"/>
      <c r="Q219" s="207"/>
      <c r="R219" s="207"/>
      <c r="S219" s="207"/>
      <c r="T219" s="208"/>
      <c r="AT219" s="209" t="s">
        <v>160</v>
      </c>
      <c r="AU219" s="209" t="s">
        <v>86</v>
      </c>
      <c r="AV219" s="13" t="s">
        <v>86</v>
      </c>
      <c r="AW219" s="13" t="s">
        <v>33</v>
      </c>
      <c r="AX219" s="13" t="s">
        <v>84</v>
      </c>
      <c r="AY219" s="209" t="s">
        <v>150</v>
      </c>
    </row>
    <row r="220" spans="1:65" s="2" customFormat="1" ht="33" customHeight="1">
      <c r="A220" s="33"/>
      <c r="B220" s="34"/>
      <c r="C220" s="185" t="s">
        <v>308</v>
      </c>
      <c r="D220" s="185" t="s">
        <v>153</v>
      </c>
      <c r="E220" s="186" t="s">
        <v>309</v>
      </c>
      <c r="F220" s="187" t="s">
        <v>310</v>
      </c>
      <c r="G220" s="188" t="s">
        <v>156</v>
      </c>
      <c r="H220" s="189">
        <v>70.311999999999998</v>
      </c>
      <c r="I220" s="190"/>
      <c r="J220" s="191">
        <f t="shared" ref="J220:J225" si="0">ROUND(I220*H220,2)</f>
        <v>0</v>
      </c>
      <c r="K220" s="187" t="s">
        <v>157</v>
      </c>
      <c r="L220" s="38"/>
      <c r="M220" s="192" t="s">
        <v>1</v>
      </c>
      <c r="N220" s="193" t="s">
        <v>41</v>
      </c>
      <c r="O220" s="70"/>
      <c r="P220" s="194">
        <f t="shared" ref="P220:P225" si="1">O220*H220</f>
        <v>0</v>
      </c>
      <c r="Q220" s="194">
        <v>1.0000000000000001E-5</v>
      </c>
      <c r="R220" s="194">
        <f t="shared" ref="R220:R225" si="2">Q220*H220</f>
        <v>7.0312E-4</v>
      </c>
      <c r="S220" s="194">
        <v>0</v>
      </c>
      <c r="T220" s="195">
        <f t="shared" ref="T220:T225" si="3">S220*H220</f>
        <v>0</v>
      </c>
      <c r="U220" s="33"/>
      <c r="V220" s="33"/>
      <c r="W220" s="33"/>
      <c r="X220" s="33"/>
      <c r="Y220" s="33"/>
      <c r="Z220" s="33"/>
      <c r="AA220" s="33"/>
      <c r="AB220" s="33"/>
      <c r="AC220" s="33"/>
      <c r="AD220" s="33"/>
      <c r="AE220" s="33"/>
      <c r="AR220" s="196" t="s">
        <v>158</v>
      </c>
      <c r="AT220" s="196" t="s">
        <v>153</v>
      </c>
      <c r="AU220" s="196" t="s">
        <v>86</v>
      </c>
      <c r="AY220" s="16" t="s">
        <v>150</v>
      </c>
      <c r="BE220" s="197">
        <f t="shared" ref="BE220:BE225" si="4">IF(N220="základní",J220,0)</f>
        <v>0</v>
      </c>
      <c r="BF220" s="197">
        <f t="shared" ref="BF220:BF225" si="5">IF(N220="snížená",J220,0)</f>
        <v>0</v>
      </c>
      <c r="BG220" s="197">
        <f t="shared" ref="BG220:BG225" si="6">IF(N220="zákl. přenesená",J220,0)</f>
        <v>0</v>
      </c>
      <c r="BH220" s="197">
        <f t="shared" ref="BH220:BH225" si="7">IF(N220="sníž. přenesená",J220,0)</f>
        <v>0</v>
      </c>
      <c r="BI220" s="197">
        <f t="shared" ref="BI220:BI225" si="8">IF(N220="nulová",J220,0)</f>
        <v>0</v>
      </c>
      <c r="BJ220" s="16" t="s">
        <v>84</v>
      </c>
      <c r="BK220" s="197">
        <f t="shared" ref="BK220:BK225" si="9">ROUND(I220*H220,2)</f>
        <v>0</v>
      </c>
      <c r="BL220" s="16" t="s">
        <v>158</v>
      </c>
      <c r="BM220" s="196" t="s">
        <v>311</v>
      </c>
    </row>
    <row r="221" spans="1:65" s="2" customFormat="1" ht="24.2" customHeight="1">
      <c r="A221" s="33"/>
      <c r="B221" s="34"/>
      <c r="C221" s="185" t="s">
        <v>312</v>
      </c>
      <c r="D221" s="185" t="s">
        <v>153</v>
      </c>
      <c r="E221" s="186" t="s">
        <v>313</v>
      </c>
      <c r="F221" s="187" t="s">
        <v>314</v>
      </c>
      <c r="G221" s="188" t="s">
        <v>156</v>
      </c>
      <c r="H221" s="189">
        <v>125.04</v>
      </c>
      <c r="I221" s="190"/>
      <c r="J221" s="191">
        <f t="shared" si="0"/>
        <v>0</v>
      </c>
      <c r="K221" s="187" t="s">
        <v>157</v>
      </c>
      <c r="L221" s="38"/>
      <c r="M221" s="192" t="s">
        <v>1</v>
      </c>
      <c r="N221" s="193" t="s">
        <v>41</v>
      </c>
      <c r="O221" s="70"/>
      <c r="P221" s="194">
        <f t="shared" si="1"/>
        <v>0</v>
      </c>
      <c r="Q221" s="194">
        <v>4.0000000000000003E-5</v>
      </c>
      <c r="R221" s="194">
        <f t="shared" si="2"/>
        <v>5.001600000000001E-3</v>
      </c>
      <c r="S221" s="194">
        <v>0</v>
      </c>
      <c r="T221" s="195">
        <f t="shared" si="3"/>
        <v>0</v>
      </c>
      <c r="U221" s="33"/>
      <c r="V221" s="33"/>
      <c r="W221" s="33"/>
      <c r="X221" s="33"/>
      <c r="Y221" s="33"/>
      <c r="Z221" s="33"/>
      <c r="AA221" s="33"/>
      <c r="AB221" s="33"/>
      <c r="AC221" s="33"/>
      <c r="AD221" s="33"/>
      <c r="AE221" s="33"/>
      <c r="AR221" s="196" t="s">
        <v>158</v>
      </c>
      <c r="AT221" s="196" t="s">
        <v>153</v>
      </c>
      <c r="AU221" s="196" t="s">
        <v>86</v>
      </c>
      <c r="AY221" s="16" t="s">
        <v>150</v>
      </c>
      <c r="BE221" s="197">
        <f t="shared" si="4"/>
        <v>0</v>
      </c>
      <c r="BF221" s="197">
        <f t="shared" si="5"/>
        <v>0</v>
      </c>
      <c r="BG221" s="197">
        <f t="shared" si="6"/>
        <v>0</v>
      </c>
      <c r="BH221" s="197">
        <f t="shared" si="7"/>
        <v>0</v>
      </c>
      <c r="BI221" s="197">
        <f t="shared" si="8"/>
        <v>0</v>
      </c>
      <c r="BJ221" s="16" t="s">
        <v>84</v>
      </c>
      <c r="BK221" s="197">
        <f t="shared" si="9"/>
        <v>0</v>
      </c>
      <c r="BL221" s="16" t="s">
        <v>158</v>
      </c>
      <c r="BM221" s="196" t="s">
        <v>315</v>
      </c>
    </row>
    <row r="222" spans="1:65" s="2" customFormat="1" ht="24.2" customHeight="1">
      <c r="A222" s="33"/>
      <c r="B222" s="34"/>
      <c r="C222" s="185" t="s">
        <v>316</v>
      </c>
      <c r="D222" s="185" t="s">
        <v>153</v>
      </c>
      <c r="E222" s="186" t="s">
        <v>317</v>
      </c>
      <c r="F222" s="187" t="s">
        <v>318</v>
      </c>
      <c r="G222" s="188" t="s">
        <v>164</v>
      </c>
      <c r="H222" s="189">
        <v>4</v>
      </c>
      <c r="I222" s="190"/>
      <c r="J222" s="191">
        <f t="shared" si="0"/>
        <v>0</v>
      </c>
      <c r="K222" s="187" t="s">
        <v>157</v>
      </c>
      <c r="L222" s="38"/>
      <c r="M222" s="192" t="s">
        <v>1</v>
      </c>
      <c r="N222" s="193" t="s">
        <v>41</v>
      </c>
      <c r="O222" s="70"/>
      <c r="P222" s="194">
        <f t="shared" si="1"/>
        <v>0</v>
      </c>
      <c r="Q222" s="194">
        <v>2.3000000000000001E-4</v>
      </c>
      <c r="R222" s="194">
        <f t="shared" si="2"/>
        <v>9.2000000000000003E-4</v>
      </c>
      <c r="S222" s="194">
        <v>0</v>
      </c>
      <c r="T222" s="195">
        <f t="shared" si="3"/>
        <v>0</v>
      </c>
      <c r="U222" s="33"/>
      <c r="V222" s="33"/>
      <c r="W222" s="33"/>
      <c r="X222" s="33"/>
      <c r="Y222" s="33"/>
      <c r="Z222" s="33"/>
      <c r="AA222" s="33"/>
      <c r="AB222" s="33"/>
      <c r="AC222" s="33"/>
      <c r="AD222" s="33"/>
      <c r="AE222" s="33"/>
      <c r="AR222" s="196" t="s">
        <v>158</v>
      </c>
      <c r="AT222" s="196" t="s">
        <v>153</v>
      </c>
      <c r="AU222" s="196" t="s">
        <v>86</v>
      </c>
      <c r="AY222" s="16" t="s">
        <v>150</v>
      </c>
      <c r="BE222" s="197">
        <f t="shared" si="4"/>
        <v>0</v>
      </c>
      <c r="BF222" s="197">
        <f t="shared" si="5"/>
        <v>0</v>
      </c>
      <c r="BG222" s="197">
        <f t="shared" si="6"/>
        <v>0</v>
      </c>
      <c r="BH222" s="197">
        <f t="shared" si="7"/>
        <v>0</v>
      </c>
      <c r="BI222" s="197">
        <f t="shared" si="8"/>
        <v>0</v>
      </c>
      <c r="BJ222" s="16" t="s">
        <v>84</v>
      </c>
      <c r="BK222" s="197">
        <f t="shared" si="9"/>
        <v>0</v>
      </c>
      <c r="BL222" s="16" t="s">
        <v>158</v>
      </c>
      <c r="BM222" s="196" t="s">
        <v>319</v>
      </c>
    </row>
    <row r="223" spans="1:65" s="2" customFormat="1" ht="24.2" customHeight="1">
      <c r="A223" s="33"/>
      <c r="B223" s="34"/>
      <c r="C223" s="225" t="s">
        <v>320</v>
      </c>
      <c r="D223" s="225" t="s">
        <v>321</v>
      </c>
      <c r="E223" s="226" t="s">
        <v>322</v>
      </c>
      <c r="F223" s="227" t="s">
        <v>323</v>
      </c>
      <c r="G223" s="228" t="s">
        <v>164</v>
      </c>
      <c r="H223" s="229">
        <v>2</v>
      </c>
      <c r="I223" s="230"/>
      <c r="J223" s="231">
        <f t="shared" si="0"/>
        <v>0</v>
      </c>
      <c r="K223" s="227" t="s">
        <v>157</v>
      </c>
      <c r="L223" s="232"/>
      <c r="M223" s="233" t="s">
        <v>1</v>
      </c>
      <c r="N223" s="234" t="s">
        <v>41</v>
      </c>
      <c r="O223" s="70"/>
      <c r="P223" s="194">
        <f t="shared" si="1"/>
        <v>0</v>
      </c>
      <c r="Q223" s="194">
        <v>0</v>
      </c>
      <c r="R223" s="194">
        <f t="shared" si="2"/>
        <v>0</v>
      </c>
      <c r="S223" s="194">
        <v>0</v>
      </c>
      <c r="T223" s="195">
        <f t="shared" si="3"/>
        <v>0</v>
      </c>
      <c r="U223" s="33"/>
      <c r="V223" s="33"/>
      <c r="W223" s="33"/>
      <c r="X223" s="33"/>
      <c r="Y223" s="33"/>
      <c r="Z223" s="33"/>
      <c r="AA223" s="33"/>
      <c r="AB223" s="33"/>
      <c r="AC223" s="33"/>
      <c r="AD223" s="33"/>
      <c r="AE223" s="33"/>
      <c r="AR223" s="196" t="s">
        <v>195</v>
      </c>
      <c r="AT223" s="196" t="s">
        <v>321</v>
      </c>
      <c r="AU223" s="196" t="s">
        <v>86</v>
      </c>
      <c r="AY223" s="16" t="s">
        <v>150</v>
      </c>
      <c r="BE223" s="197">
        <f t="shared" si="4"/>
        <v>0</v>
      </c>
      <c r="BF223" s="197">
        <f t="shared" si="5"/>
        <v>0</v>
      </c>
      <c r="BG223" s="197">
        <f t="shared" si="6"/>
        <v>0</v>
      </c>
      <c r="BH223" s="197">
        <f t="shared" si="7"/>
        <v>0</v>
      </c>
      <c r="BI223" s="197">
        <f t="shared" si="8"/>
        <v>0</v>
      </c>
      <c r="BJ223" s="16" t="s">
        <v>84</v>
      </c>
      <c r="BK223" s="197">
        <f t="shared" si="9"/>
        <v>0</v>
      </c>
      <c r="BL223" s="16" t="s">
        <v>158</v>
      </c>
      <c r="BM223" s="196" t="s">
        <v>324</v>
      </c>
    </row>
    <row r="224" spans="1:65" s="2" customFormat="1" ht="24.2" customHeight="1">
      <c r="A224" s="33"/>
      <c r="B224" s="34"/>
      <c r="C224" s="225" t="s">
        <v>325</v>
      </c>
      <c r="D224" s="225" t="s">
        <v>321</v>
      </c>
      <c r="E224" s="226" t="s">
        <v>326</v>
      </c>
      <c r="F224" s="227" t="s">
        <v>327</v>
      </c>
      <c r="G224" s="228" t="s">
        <v>164</v>
      </c>
      <c r="H224" s="229">
        <v>2</v>
      </c>
      <c r="I224" s="230"/>
      <c r="J224" s="231">
        <f t="shared" si="0"/>
        <v>0</v>
      </c>
      <c r="K224" s="227" t="s">
        <v>157</v>
      </c>
      <c r="L224" s="232"/>
      <c r="M224" s="233" t="s">
        <v>1</v>
      </c>
      <c r="N224" s="234" t="s">
        <v>41</v>
      </c>
      <c r="O224" s="70"/>
      <c r="P224" s="194">
        <f t="shared" si="1"/>
        <v>0</v>
      </c>
      <c r="Q224" s="194">
        <v>0</v>
      </c>
      <c r="R224" s="194">
        <f t="shared" si="2"/>
        <v>0</v>
      </c>
      <c r="S224" s="194">
        <v>0</v>
      </c>
      <c r="T224" s="195">
        <f t="shared" si="3"/>
        <v>0</v>
      </c>
      <c r="U224" s="33"/>
      <c r="V224" s="33"/>
      <c r="W224" s="33"/>
      <c r="X224" s="33"/>
      <c r="Y224" s="33"/>
      <c r="Z224" s="33"/>
      <c r="AA224" s="33"/>
      <c r="AB224" s="33"/>
      <c r="AC224" s="33"/>
      <c r="AD224" s="33"/>
      <c r="AE224" s="33"/>
      <c r="AR224" s="196" t="s">
        <v>195</v>
      </c>
      <c r="AT224" s="196" t="s">
        <v>321</v>
      </c>
      <c r="AU224" s="196" t="s">
        <v>86</v>
      </c>
      <c r="AY224" s="16" t="s">
        <v>150</v>
      </c>
      <c r="BE224" s="197">
        <f t="shared" si="4"/>
        <v>0</v>
      </c>
      <c r="BF224" s="197">
        <f t="shared" si="5"/>
        <v>0</v>
      </c>
      <c r="BG224" s="197">
        <f t="shared" si="6"/>
        <v>0</v>
      </c>
      <c r="BH224" s="197">
        <f t="shared" si="7"/>
        <v>0</v>
      </c>
      <c r="BI224" s="197">
        <f t="shared" si="8"/>
        <v>0</v>
      </c>
      <c r="BJ224" s="16" t="s">
        <v>84</v>
      </c>
      <c r="BK224" s="197">
        <f t="shared" si="9"/>
        <v>0</v>
      </c>
      <c r="BL224" s="16" t="s">
        <v>158</v>
      </c>
      <c r="BM224" s="196" t="s">
        <v>328</v>
      </c>
    </row>
    <row r="225" spans="1:65" s="2" customFormat="1" ht="21.75" customHeight="1">
      <c r="A225" s="33"/>
      <c r="B225" s="34"/>
      <c r="C225" s="185" t="s">
        <v>329</v>
      </c>
      <c r="D225" s="185" t="s">
        <v>153</v>
      </c>
      <c r="E225" s="186" t="s">
        <v>330</v>
      </c>
      <c r="F225" s="187" t="s">
        <v>331</v>
      </c>
      <c r="G225" s="188" t="s">
        <v>156</v>
      </c>
      <c r="H225" s="189">
        <v>52.24</v>
      </c>
      <c r="I225" s="190"/>
      <c r="J225" s="191">
        <f t="shared" si="0"/>
        <v>0</v>
      </c>
      <c r="K225" s="187" t="s">
        <v>157</v>
      </c>
      <c r="L225" s="38"/>
      <c r="M225" s="192" t="s">
        <v>1</v>
      </c>
      <c r="N225" s="193" t="s">
        <v>41</v>
      </c>
      <c r="O225" s="70"/>
      <c r="P225" s="194">
        <f t="shared" si="1"/>
        <v>0</v>
      </c>
      <c r="Q225" s="194">
        <v>0</v>
      </c>
      <c r="R225" s="194">
        <f t="shared" si="2"/>
        <v>0</v>
      </c>
      <c r="S225" s="194">
        <v>0.26100000000000001</v>
      </c>
      <c r="T225" s="195">
        <f t="shared" si="3"/>
        <v>13.634640000000001</v>
      </c>
      <c r="U225" s="33"/>
      <c r="V225" s="33"/>
      <c r="W225" s="33"/>
      <c r="X225" s="33"/>
      <c r="Y225" s="33"/>
      <c r="Z225" s="33"/>
      <c r="AA225" s="33"/>
      <c r="AB225" s="33"/>
      <c r="AC225" s="33"/>
      <c r="AD225" s="33"/>
      <c r="AE225" s="33"/>
      <c r="AR225" s="196" t="s">
        <v>158</v>
      </c>
      <c r="AT225" s="196" t="s">
        <v>153</v>
      </c>
      <c r="AU225" s="196" t="s">
        <v>86</v>
      </c>
      <c r="AY225" s="16" t="s">
        <v>150</v>
      </c>
      <c r="BE225" s="197">
        <f t="shared" si="4"/>
        <v>0</v>
      </c>
      <c r="BF225" s="197">
        <f t="shared" si="5"/>
        <v>0</v>
      </c>
      <c r="BG225" s="197">
        <f t="shared" si="6"/>
        <v>0</v>
      </c>
      <c r="BH225" s="197">
        <f t="shared" si="7"/>
        <v>0</v>
      </c>
      <c r="BI225" s="197">
        <f t="shared" si="8"/>
        <v>0</v>
      </c>
      <c r="BJ225" s="16" t="s">
        <v>84</v>
      </c>
      <c r="BK225" s="197">
        <f t="shared" si="9"/>
        <v>0</v>
      </c>
      <c r="BL225" s="16" t="s">
        <v>158</v>
      </c>
      <c r="BM225" s="196" t="s">
        <v>332</v>
      </c>
    </row>
    <row r="226" spans="1:65" s="13" customFormat="1">
      <c r="B226" s="198"/>
      <c r="C226" s="199"/>
      <c r="D226" s="200" t="s">
        <v>160</v>
      </c>
      <c r="E226" s="201" t="s">
        <v>1</v>
      </c>
      <c r="F226" s="202" t="s">
        <v>333</v>
      </c>
      <c r="G226" s="199"/>
      <c r="H226" s="203">
        <v>52.24</v>
      </c>
      <c r="I226" s="204"/>
      <c r="J226" s="199"/>
      <c r="K226" s="199"/>
      <c r="L226" s="205"/>
      <c r="M226" s="206"/>
      <c r="N226" s="207"/>
      <c r="O226" s="207"/>
      <c r="P226" s="207"/>
      <c r="Q226" s="207"/>
      <c r="R226" s="207"/>
      <c r="S226" s="207"/>
      <c r="T226" s="208"/>
      <c r="AT226" s="209" t="s">
        <v>160</v>
      </c>
      <c r="AU226" s="209" t="s">
        <v>86</v>
      </c>
      <c r="AV226" s="13" t="s">
        <v>86</v>
      </c>
      <c r="AW226" s="13" t="s">
        <v>33</v>
      </c>
      <c r="AX226" s="13" t="s">
        <v>84</v>
      </c>
      <c r="AY226" s="209" t="s">
        <v>150</v>
      </c>
    </row>
    <row r="227" spans="1:65" s="2" customFormat="1" ht="24.2" customHeight="1">
      <c r="A227" s="33"/>
      <c r="B227" s="34"/>
      <c r="C227" s="185" t="s">
        <v>334</v>
      </c>
      <c r="D227" s="185" t="s">
        <v>153</v>
      </c>
      <c r="E227" s="186" t="s">
        <v>335</v>
      </c>
      <c r="F227" s="187" t="s">
        <v>336</v>
      </c>
      <c r="G227" s="188" t="s">
        <v>267</v>
      </c>
      <c r="H227" s="189">
        <v>25.277000000000001</v>
      </c>
      <c r="I227" s="190"/>
      <c r="J227" s="191">
        <f>ROUND(I227*H227,2)</f>
        <v>0</v>
      </c>
      <c r="K227" s="187" t="s">
        <v>157</v>
      </c>
      <c r="L227" s="38"/>
      <c r="M227" s="192" t="s">
        <v>1</v>
      </c>
      <c r="N227" s="193" t="s">
        <v>41</v>
      </c>
      <c r="O227" s="70"/>
      <c r="P227" s="194">
        <f>O227*H227</f>
        <v>0</v>
      </c>
      <c r="Q227" s="194">
        <v>0</v>
      </c>
      <c r="R227" s="194">
        <f>Q227*H227</f>
        <v>0</v>
      </c>
      <c r="S227" s="194">
        <v>1.8</v>
      </c>
      <c r="T227" s="195">
        <f>S227*H227</f>
        <v>45.498600000000003</v>
      </c>
      <c r="U227" s="33"/>
      <c r="V227" s="33"/>
      <c r="W227" s="33"/>
      <c r="X227" s="33"/>
      <c r="Y227" s="33"/>
      <c r="Z227" s="33"/>
      <c r="AA227" s="33"/>
      <c r="AB227" s="33"/>
      <c r="AC227" s="33"/>
      <c r="AD227" s="33"/>
      <c r="AE227" s="33"/>
      <c r="AR227" s="196" t="s">
        <v>158</v>
      </c>
      <c r="AT227" s="196" t="s">
        <v>153</v>
      </c>
      <c r="AU227" s="196" t="s">
        <v>86</v>
      </c>
      <c r="AY227" s="16" t="s">
        <v>150</v>
      </c>
      <c r="BE227" s="197">
        <f>IF(N227="základní",J227,0)</f>
        <v>0</v>
      </c>
      <c r="BF227" s="197">
        <f>IF(N227="snížená",J227,0)</f>
        <v>0</v>
      </c>
      <c r="BG227" s="197">
        <f>IF(N227="zákl. přenesená",J227,0)</f>
        <v>0</v>
      </c>
      <c r="BH227" s="197">
        <f>IF(N227="sníž. přenesená",J227,0)</f>
        <v>0</v>
      </c>
      <c r="BI227" s="197">
        <f>IF(N227="nulová",J227,0)</f>
        <v>0</v>
      </c>
      <c r="BJ227" s="16" t="s">
        <v>84</v>
      </c>
      <c r="BK227" s="197">
        <f>ROUND(I227*H227,2)</f>
        <v>0</v>
      </c>
      <c r="BL227" s="16" t="s">
        <v>158</v>
      </c>
      <c r="BM227" s="196" t="s">
        <v>337</v>
      </c>
    </row>
    <row r="228" spans="1:65" s="13" customFormat="1" ht="22.5">
      <c r="B228" s="198"/>
      <c r="C228" s="199"/>
      <c r="D228" s="200" t="s">
        <v>160</v>
      </c>
      <c r="E228" s="201" t="s">
        <v>1</v>
      </c>
      <c r="F228" s="202" t="s">
        <v>338</v>
      </c>
      <c r="G228" s="199"/>
      <c r="H228" s="203">
        <v>25.277000000000001</v>
      </c>
      <c r="I228" s="204"/>
      <c r="J228" s="199"/>
      <c r="K228" s="199"/>
      <c r="L228" s="205"/>
      <c r="M228" s="206"/>
      <c r="N228" s="207"/>
      <c r="O228" s="207"/>
      <c r="P228" s="207"/>
      <c r="Q228" s="207"/>
      <c r="R228" s="207"/>
      <c r="S228" s="207"/>
      <c r="T228" s="208"/>
      <c r="AT228" s="209" t="s">
        <v>160</v>
      </c>
      <c r="AU228" s="209" t="s">
        <v>86</v>
      </c>
      <c r="AV228" s="13" t="s">
        <v>86</v>
      </c>
      <c r="AW228" s="13" t="s">
        <v>33</v>
      </c>
      <c r="AX228" s="13" t="s">
        <v>84</v>
      </c>
      <c r="AY228" s="209" t="s">
        <v>150</v>
      </c>
    </row>
    <row r="229" spans="1:65" s="2" customFormat="1" ht="24.2" customHeight="1">
      <c r="A229" s="33"/>
      <c r="B229" s="34"/>
      <c r="C229" s="185" t="s">
        <v>339</v>
      </c>
      <c r="D229" s="185" t="s">
        <v>153</v>
      </c>
      <c r="E229" s="186" t="s">
        <v>340</v>
      </c>
      <c r="F229" s="187" t="s">
        <v>341</v>
      </c>
      <c r="G229" s="188" t="s">
        <v>156</v>
      </c>
      <c r="H229" s="189">
        <v>125.04</v>
      </c>
      <c r="I229" s="190"/>
      <c r="J229" s="191">
        <f>ROUND(I229*H229,2)</f>
        <v>0</v>
      </c>
      <c r="K229" s="187" t="s">
        <v>157</v>
      </c>
      <c r="L229" s="38"/>
      <c r="M229" s="192" t="s">
        <v>1</v>
      </c>
      <c r="N229" s="193" t="s">
        <v>41</v>
      </c>
      <c r="O229" s="70"/>
      <c r="P229" s="194">
        <f>O229*H229</f>
        <v>0</v>
      </c>
      <c r="Q229" s="194">
        <v>0</v>
      </c>
      <c r="R229" s="194">
        <f>Q229*H229</f>
        <v>0</v>
      </c>
      <c r="S229" s="194">
        <v>5.7000000000000002E-2</v>
      </c>
      <c r="T229" s="195">
        <f>S229*H229</f>
        <v>7.1272800000000007</v>
      </c>
      <c r="U229" s="33"/>
      <c r="V229" s="33"/>
      <c r="W229" s="33"/>
      <c r="X229" s="33"/>
      <c r="Y229" s="33"/>
      <c r="Z229" s="33"/>
      <c r="AA229" s="33"/>
      <c r="AB229" s="33"/>
      <c r="AC229" s="33"/>
      <c r="AD229" s="33"/>
      <c r="AE229" s="33"/>
      <c r="AR229" s="196" t="s">
        <v>158</v>
      </c>
      <c r="AT229" s="196" t="s">
        <v>153</v>
      </c>
      <c r="AU229" s="196" t="s">
        <v>86</v>
      </c>
      <c r="AY229" s="16" t="s">
        <v>150</v>
      </c>
      <c r="BE229" s="197">
        <f>IF(N229="základní",J229,0)</f>
        <v>0</v>
      </c>
      <c r="BF229" s="197">
        <f>IF(N229="snížená",J229,0)</f>
        <v>0</v>
      </c>
      <c r="BG229" s="197">
        <f>IF(N229="zákl. přenesená",J229,0)</f>
        <v>0</v>
      </c>
      <c r="BH229" s="197">
        <f>IF(N229="sníž. přenesená",J229,0)</f>
        <v>0</v>
      </c>
      <c r="BI229" s="197">
        <f>IF(N229="nulová",J229,0)</f>
        <v>0</v>
      </c>
      <c r="BJ229" s="16" t="s">
        <v>84</v>
      </c>
      <c r="BK229" s="197">
        <f>ROUND(I229*H229,2)</f>
        <v>0</v>
      </c>
      <c r="BL229" s="16" t="s">
        <v>158</v>
      </c>
      <c r="BM229" s="196" t="s">
        <v>342</v>
      </c>
    </row>
    <row r="230" spans="1:65" s="2" customFormat="1" ht="24.2" customHeight="1">
      <c r="A230" s="33"/>
      <c r="B230" s="34"/>
      <c r="C230" s="185" t="s">
        <v>343</v>
      </c>
      <c r="D230" s="185" t="s">
        <v>153</v>
      </c>
      <c r="E230" s="186" t="s">
        <v>344</v>
      </c>
      <c r="F230" s="187" t="s">
        <v>345</v>
      </c>
      <c r="G230" s="188" t="s">
        <v>156</v>
      </c>
      <c r="H230" s="189">
        <v>19.170999999999999</v>
      </c>
      <c r="I230" s="190"/>
      <c r="J230" s="191">
        <f>ROUND(I230*H230,2)</f>
        <v>0</v>
      </c>
      <c r="K230" s="187" t="s">
        <v>157</v>
      </c>
      <c r="L230" s="38"/>
      <c r="M230" s="192" t="s">
        <v>1</v>
      </c>
      <c r="N230" s="193" t="s">
        <v>41</v>
      </c>
      <c r="O230" s="70"/>
      <c r="P230" s="194">
        <f>O230*H230</f>
        <v>0</v>
      </c>
      <c r="Q230" s="194">
        <v>0</v>
      </c>
      <c r="R230" s="194">
        <f>Q230*H230</f>
        <v>0</v>
      </c>
      <c r="S230" s="194">
        <v>5.5E-2</v>
      </c>
      <c r="T230" s="195">
        <f>S230*H230</f>
        <v>1.054405</v>
      </c>
      <c r="U230" s="33"/>
      <c r="V230" s="33"/>
      <c r="W230" s="33"/>
      <c r="X230" s="33"/>
      <c r="Y230" s="33"/>
      <c r="Z230" s="33"/>
      <c r="AA230" s="33"/>
      <c r="AB230" s="33"/>
      <c r="AC230" s="33"/>
      <c r="AD230" s="33"/>
      <c r="AE230" s="33"/>
      <c r="AR230" s="196" t="s">
        <v>158</v>
      </c>
      <c r="AT230" s="196" t="s">
        <v>153</v>
      </c>
      <c r="AU230" s="196" t="s">
        <v>86</v>
      </c>
      <c r="AY230" s="16" t="s">
        <v>150</v>
      </c>
      <c r="BE230" s="197">
        <f>IF(N230="základní",J230,0)</f>
        <v>0</v>
      </c>
      <c r="BF230" s="197">
        <f>IF(N230="snížená",J230,0)</f>
        <v>0</v>
      </c>
      <c r="BG230" s="197">
        <f>IF(N230="zákl. přenesená",J230,0)</f>
        <v>0</v>
      </c>
      <c r="BH230" s="197">
        <f>IF(N230="sníž. přenesená",J230,0)</f>
        <v>0</v>
      </c>
      <c r="BI230" s="197">
        <f>IF(N230="nulová",J230,0)</f>
        <v>0</v>
      </c>
      <c r="BJ230" s="16" t="s">
        <v>84</v>
      </c>
      <c r="BK230" s="197">
        <f>ROUND(I230*H230,2)</f>
        <v>0</v>
      </c>
      <c r="BL230" s="16" t="s">
        <v>158</v>
      </c>
      <c r="BM230" s="196" t="s">
        <v>346</v>
      </c>
    </row>
    <row r="231" spans="1:65" s="13" customFormat="1" ht="22.5">
      <c r="B231" s="198"/>
      <c r="C231" s="199"/>
      <c r="D231" s="200" t="s">
        <v>160</v>
      </c>
      <c r="E231" s="201" t="s">
        <v>1</v>
      </c>
      <c r="F231" s="202" t="s">
        <v>347</v>
      </c>
      <c r="G231" s="199"/>
      <c r="H231" s="203">
        <v>19.170999999999999</v>
      </c>
      <c r="I231" s="204"/>
      <c r="J231" s="199"/>
      <c r="K231" s="199"/>
      <c r="L231" s="205"/>
      <c r="M231" s="206"/>
      <c r="N231" s="207"/>
      <c r="O231" s="207"/>
      <c r="P231" s="207"/>
      <c r="Q231" s="207"/>
      <c r="R231" s="207"/>
      <c r="S231" s="207"/>
      <c r="T231" s="208"/>
      <c r="AT231" s="209" t="s">
        <v>160</v>
      </c>
      <c r="AU231" s="209" t="s">
        <v>86</v>
      </c>
      <c r="AV231" s="13" t="s">
        <v>86</v>
      </c>
      <c r="AW231" s="13" t="s">
        <v>33</v>
      </c>
      <c r="AX231" s="13" t="s">
        <v>84</v>
      </c>
      <c r="AY231" s="209" t="s">
        <v>150</v>
      </c>
    </row>
    <row r="232" spans="1:65" s="2" customFormat="1" ht="24.2" customHeight="1">
      <c r="A232" s="33"/>
      <c r="B232" s="34"/>
      <c r="C232" s="185" t="s">
        <v>348</v>
      </c>
      <c r="D232" s="185" t="s">
        <v>153</v>
      </c>
      <c r="E232" s="186" t="s">
        <v>349</v>
      </c>
      <c r="F232" s="187" t="s">
        <v>350</v>
      </c>
      <c r="G232" s="188" t="s">
        <v>156</v>
      </c>
      <c r="H232" s="189">
        <v>3.133</v>
      </c>
      <c r="I232" s="190"/>
      <c r="J232" s="191">
        <f>ROUND(I232*H232,2)</f>
        <v>0</v>
      </c>
      <c r="K232" s="187" t="s">
        <v>157</v>
      </c>
      <c r="L232" s="38"/>
      <c r="M232" s="192" t="s">
        <v>1</v>
      </c>
      <c r="N232" s="193" t="s">
        <v>41</v>
      </c>
      <c r="O232" s="70"/>
      <c r="P232" s="194">
        <f>O232*H232</f>
        <v>0</v>
      </c>
      <c r="Q232" s="194">
        <v>0</v>
      </c>
      <c r="R232" s="194">
        <f>Q232*H232</f>
        <v>0</v>
      </c>
      <c r="S232" s="194">
        <v>3.1E-2</v>
      </c>
      <c r="T232" s="195">
        <f>S232*H232</f>
        <v>9.7123000000000001E-2</v>
      </c>
      <c r="U232" s="33"/>
      <c r="V232" s="33"/>
      <c r="W232" s="33"/>
      <c r="X232" s="33"/>
      <c r="Y232" s="33"/>
      <c r="Z232" s="33"/>
      <c r="AA232" s="33"/>
      <c r="AB232" s="33"/>
      <c r="AC232" s="33"/>
      <c r="AD232" s="33"/>
      <c r="AE232" s="33"/>
      <c r="AR232" s="196" t="s">
        <v>158</v>
      </c>
      <c r="AT232" s="196" t="s">
        <v>153</v>
      </c>
      <c r="AU232" s="196" t="s">
        <v>86</v>
      </c>
      <c r="AY232" s="16" t="s">
        <v>150</v>
      </c>
      <c r="BE232" s="197">
        <f>IF(N232="základní",J232,0)</f>
        <v>0</v>
      </c>
      <c r="BF232" s="197">
        <f>IF(N232="snížená",J232,0)</f>
        <v>0</v>
      </c>
      <c r="BG232" s="197">
        <f>IF(N232="zákl. přenesená",J232,0)</f>
        <v>0</v>
      </c>
      <c r="BH232" s="197">
        <f>IF(N232="sníž. přenesená",J232,0)</f>
        <v>0</v>
      </c>
      <c r="BI232" s="197">
        <f>IF(N232="nulová",J232,0)</f>
        <v>0</v>
      </c>
      <c r="BJ232" s="16" t="s">
        <v>84</v>
      </c>
      <c r="BK232" s="197">
        <f>ROUND(I232*H232,2)</f>
        <v>0</v>
      </c>
      <c r="BL232" s="16" t="s">
        <v>158</v>
      </c>
      <c r="BM232" s="196" t="s">
        <v>351</v>
      </c>
    </row>
    <row r="233" spans="1:65" s="13" customFormat="1">
      <c r="B233" s="198"/>
      <c r="C233" s="199"/>
      <c r="D233" s="200" t="s">
        <v>160</v>
      </c>
      <c r="E233" s="201" t="s">
        <v>1</v>
      </c>
      <c r="F233" s="202" t="s">
        <v>352</v>
      </c>
      <c r="G233" s="199"/>
      <c r="H233" s="203">
        <v>3.133</v>
      </c>
      <c r="I233" s="204"/>
      <c r="J233" s="199"/>
      <c r="K233" s="199"/>
      <c r="L233" s="205"/>
      <c r="M233" s="206"/>
      <c r="N233" s="207"/>
      <c r="O233" s="207"/>
      <c r="P233" s="207"/>
      <c r="Q233" s="207"/>
      <c r="R233" s="207"/>
      <c r="S233" s="207"/>
      <c r="T233" s="208"/>
      <c r="AT233" s="209" t="s">
        <v>160</v>
      </c>
      <c r="AU233" s="209" t="s">
        <v>86</v>
      </c>
      <c r="AV233" s="13" t="s">
        <v>86</v>
      </c>
      <c r="AW233" s="13" t="s">
        <v>33</v>
      </c>
      <c r="AX233" s="13" t="s">
        <v>84</v>
      </c>
      <c r="AY233" s="209" t="s">
        <v>150</v>
      </c>
    </row>
    <row r="234" spans="1:65" s="2" customFormat="1" ht="24.2" customHeight="1">
      <c r="A234" s="33"/>
      <c r="B234" s="34"/>
      <c r="C234" s="185" t="s">
        <v>353</v>
      </c>
      <c r="D234" s="185" t="s">
        <v>153</v>
      </c>
      <c r="E234" s="186" t="s">
        <v>354</v>
      </c>
      <c r="F234" s="187" t="s">
        <v>355</v>
      </c>
      <c r="G234" s="188" t="s">
        <v>156</v>
      </c>
      <c r="H234" s="189">
        <v>12.6</v>
      </c>
      <c r="I234" s="190"/>
      <c r="J234" s="191">
        <f>ROUND(I234*H234,2)</f>
        <v>0</v>
      </c>
      <c r="K234" s="187" t="s">
        <v>157</v>
      </c>
      <c r="L234" s="38"/>
      <c r="M234" s="192" t="s">
        <v>1</v>
      </c>
      <c r="N234" s="193" t="s">
        <v>41</v>
      </c>
      <c r="O234" s="70"/>
      <c r="P234" s="194">
        <f>O234*H234</f>
        <v>0</v>
      </c>
      <c r="Q234" s="194">
        <v>0</v>
      </c>
      <c r="R234" s="194">
        <f>Q234*H234</f>
        <v>0</v>
      </c>
      <c r="S234" s="194">
        <v>7.5999999999999998E-2</v>
      </c>
      <c r="T234" s="195">
        <f>S234*H234</f>
        <v>0.9575999999999999</v>
      </c>
      <c r="U234" s="33"/>
      <c r="V234" s="33"/>
      <c r="W234" s="33"/>
      <c r="X234" s="33"/>
      <c r="Y234" s="33"/>
      <c r="Z234" s="33"/>
      <c r="AA234" s="33"/>
      <c r="AB234" s="33"/>
      <c r="AC234" s="33"/>
      <c r="AD234" s="33"/>
      <c r="AE234" s="33"/>
      <c r="AR234" s="196" t="s">
        <v>158</v>
      </c>
      <c r="AT234" s="196" t="s">
        <v>153</v>
      </c>
      <c r="AU234" s="196" t="s">
        <v>86</v>
      </c>
      <c r="AY234" s="16" t="s">
        <v>150</v>
      </c>
      <c r="BE234" s="197">
        <f>IF(N234="základní",J234,0)</f>
        <v>0</v>
      </c>
      <c r="BF234" s="197">
        <f>IF(N234="snížená",J234,0)</f>
        <v>0</v>
      </c>
      <c r="BG234" s="197">
        <f>IF(N234="zákl. přenesená",J234,0)</f>
        <v>0</v>
      </c>
      <c r="BH234" s="197">
        <f>IF(N234="sníž. přenesená",J234,0)</f>
        <v>0</v>
      </c>
      <c r="BI234" s="197">
        <f>IF(N234="nulová",J234,0)</f>
        <v>0</v>
      </c>
      <c r="BJ234" s="16" t="s">
        <v>84</v>
      </c>
      <c r="BK234" s="197">
        <f>ROUND(I234*H234,2)</f>
        <v>0</v>
      </c>
      <c r="BL234" s="16" t="s">
        <v>158</v>
      </c>
      <c r="BM234" s="196" t="s">
        <v>356</v>
      </c>
    </row>
    <row r="235" spans="1:65" s="13" customFormat="1">
      <c r="B235" s="198"/>
      <c r="C235" s="199"/>
      <c r="D235" s="200" t="s">
        <v>160</v>
      </c>
      <c r="E235" s="201" t="s">
        <v>1</v>
      </c>
      <c r="F235" s="202" t="s">
        <v>357</v>
      </c>
      <c r="G235" s="199"/>
      <c r="H235" s="203">
        <v>12.6</v>
      </c>
      <c r="I235" s="204"/>
      <c r="J235" s="199"/>
      <c r="K235" s="199"/>
      <c r="L235" s="205"/>
      <c r="M235" s="206"/>
      <c r="N235" s="207"/>
      <c r="O235" s="207"/>
      <c r="P235" s="207"/>
      <c r="Q235" s="207"/>
      <c r="R235" s="207"/>
      <c r="S235" s="207"/>
      <c r="T235" s="208"/>
      <c r="AT235" s="209" t="s">
        <v>160</v>
      </c>
      <c r="AU235" s="209" t="s">
        <v>86</v>
      </c>
      <c r="AV235" s="13" t="s">
        <v>86</v>
      </c>
      <c r="AW235" s="13" t="s">
        <v>33</v>
      </c>
      <c r="AX235" s="13" t="s">
        <v>84</v>
      </c>
      <c r="AY235" s="209" t="s">
        <v>150</v>
      </c>
    </row>
    <row r="236" spans="1:65" s="2" customFormat="1" ht="24.2" customHeight="1">
      <c r="A236" s="33"/>
      <c r="B236" s="34"/>
      <c r="C236" s="185" t="s">
        <v>358</v>
      </c>
      <c r="D236" s="185" t="s">
        <v>153</v>
      </c>
      <c r="E236" s="186" t="s">
        <v>359</v>
      </c>
      <c r="F236" s="187" t="s">
        <v>360</v>
      </c>
      <c r="G236" s="188" t="s">
        <v>164</v>
      </c>
      <c r="H236" s="189">
        <v>2</v>
      </c>
      <c r="I236" s="190"/>
      <c r="J236" s="191">
        <f t="shared" ref="J236:J241" si="10">ROUND(I236*H236,2)</f>
        <v>0</v>
      </c>
      <c r="K236" s="187" t="s">
        <v>157</v>
      </c>
      <c r="L236" s="38"/>
      <c r="M236" s="192" t="s">
        <v>1</v>
      </c>
      <c r="N236" s="193" t="s">
        <v>41</v>
      </c>
      <c r="O236" s="70"/>
      <c r="P236" s="194">
        <f t="shared" ref="P236:P241" si="11">O236*H236</f>
        <v>0</v>
      </c>
      <c r="Q236" s="194">
        <v>0</v>
      </c>
      <c r="R236" s="194">
        <f t="shared" ref="R236:R241" si="12">Q236*H236</f>
        <v>0</v>
      </c>
      <c r="S236" s="194">
        <v>0.52300000000000002</v>
      </c>
      <c r="T236" s="195">
        <f t="shared" ref="T236:T241" si="13">S236*H236</f>
        <v>1.046</v>
      </c>
      <c r="U236" s="33"/>
      <c r="V236" s="33"/>
      <c r="W236" s="33"/>
      <c r="X236" s="33"/>
      <c r="Y236" s="33"/>
      <c r="Z236" s="33"/>
      <c r="AA236" s="33"/>
      <c r="AB236" s="33"/>
      <c r="AC236" s="33"/>
      <c r="AD236" s="33"/>
      <c r="AE236" s="33"/>
      <c r="AR236" s="196" t="s">
        <v>158</v>
      </c>
      <c r="AT236" s="196" t="s">
        <v>153</v>
      </c>
      <c r="AU236" s="196" t="s">
        <v>86</v>
      </c>
      <c r="AY236" s="16" t="s">
        <v>150</v>
      </c>
      <c r="BE236" s="197">
        <f t="shared" ref="BE236:BE241" si="14">IF(N236="základní",J236,0)</f>
        <v>0</v>
      </c>
      <c r="BF236" s="197">
        <f t="shared" ref="BF236:BF241" si="15">IF(N236="snížená",J236,0)</f>
        <v>0</v>
      </c>
      <c r="BG236" s="197">
        <f t="shared" ref="BG236:BG241" si="16">IF(N236="zákl. přenesená",J236,0)</f>
        <v>0</v>
      </c>
      <c r="BH236" s="197">
        <f t="shared" ref="BH236:BH241" si="17">IF(N236="sníž. přenesená",J236,0)</f>
        <v>0</v>
      </c>
      <c r="BI236" s="197">
        <f t="shared" ref="BI236:BI241" si="18">IF(N236="nulová",J236,0)</f>
        <v>0</v>
      </c>
      <c r="BJ236" s="16" t="s">
        <v>84</v>
      </c>
      <c r="BK236" s="197">
        <f t="shared" ref="BK236:BK241" si="19">ROUND(I236*H236,2)</f>
        <v>0</v>
      </c>
      <c r="BL236" s="16" t="s">
        <v>158</v>
      </c>
      <c r="BM236" s="196" t="s">
        <v>361</v>
      </c>
    </row>
    <row r="237" spans="1:65" s="2" customFormat="1" ht="24.2" customHeight="1">
      <c r="A237" s="33"/>
      <c r="B237" s="34"/>
      <c r="C237" s="185" t="s">
        <v>362</v>
      </c>
      <c r="D237" s="185" t="s">
        <v>153</v>
      </c>
      <c r="E237" s="186" t="s">
        <v>363</v>
      </c>
      <c r="F237" s="187" t="s">
        <v>364</v>
      </c>
      <c r="G237" s="188" t="s">
        <v>164</v>
      </c>
      <c r="H237" s="189">
        <v>5</v>
      </c>
      <c r="I237" s="190"/>
      <c r="J237" s="191">
        <f t="shared" si="10"/>
        <v>0</v>
      </c>
      <c r="K237" s="187" t="s">
        <v>157</v>
      </c>
      <c r="L237" s="38"/>
      <c r="M237" s="192" t="s">
        <v>1</v>
      </c>
      <c r="N237" s="193" t="s">
        <v>41</v>
      </c>
      <c r="O237" s="70"/>
      <c r="P237" s="194">
        <f t="shared" si="11"/>
        <v>0</v>
      </c>
      <c r="Q237" s="194">
        <v>0</v>
      </c>
      <c r="R237" s="194">
        <f t="shared" si="12"/>
        <v>0</v>
      </c>
      <c r="S237" s="194">
        <v>4.0000000000000001E-3</v>
      </c>
      <c r="T237" s="195">
        <f t="shared" si="13"/>
        <v>0.02</v>
      </c>
      <c r="U237" s="33"/>
      <c r="V237" s="33"/>
      <c r="W237" s="33"/>
      <c r="X237" s="33"/>
      <c r="Y237" s="33"/>
      <c r="Z237" s="33"/>
      <c r="AA237" s="33"/>
      <c r="AB237" s="33"/>
      <c r="AC237" s="33"/>
      <c r="AD237" s="33"/>
      <c r="AE237" s="33"/>
      <c r="AR237" s="196" t="s">
        <v>158</v>
      </c>
      <c r="AT237" s="196" t="s">
        <v>153</v>
      </c>
      <c r="AU237" s="196" t="s">
        <v>86</v>
      </c>
      <c r="AY237" s="16" t="s">
        <v>150</v>
      </c>
      <c r="BE237" s="197">
        <f t="shared" si="14"/>
        <v>0</v>
      </c>
      <c r="BF237" s="197">
        <f t="shared" si="15"/>
        <v>0</v>
      </c>
      <c r="BG237" s="197">
        <f t="shared" si="16"/>
        <v>0</v>
      </c>
      <c r="BH237" s="197">
        <f t="shared" si="17"/>
        <v>0</v>
      </c>
      <c r="BI237" s="197">
        <f t="shared" si="18"/>
        <v>0</v>
      </c>
      <c r="BJ237" s="16" t="s">
        <v>84</v>
      </c>
      <c r="BK237" s="197">
        <f t="shared" si="19"/>
        <v>0</v>
      </c>
      <c r="BL237" s="16" t="s">
        <v>158</v>
      </c>
      <c r="BM237" s="196" t="s">
        <v>365</v>
      </c>
    </row>
    <row r="238" spans="1:65" s="2" customFormat="1" ht="24.2" customHeight="1">
      <c r="A238" s="33"/>
      <c r="B238" s="34"/>
      <c r="C238" s="185" t="s">
        <v>366</v>
      </c>
      <c r="D238" s="185" t="s">
        <v>153</v>
      </c>
      <c r="E238" s="186" t="s">
        <v>367</v>
      </c>
      <c r="F238" s="187" t="s">
        <v>368</v>
      </c>
      <c r="G238" s="188" t="s">
        <v>164</v>
      </c>
      <c r="H238" s="189">
        <v>3</v>
      </c>
      <c r="I238" s="190"/>
      <c r="J238" s="191">
        <f t="shared" si="10"/>
        <v>0</v>
      </c>
      <c r="K238" s="187" t="s">
        <v>157</v>
      </c>
      <c r="L238" s="38"/>
      <c r="M238" s="192" t="s">
        <v>1</v>
      </c>
      <c r="N238" s="193" t="s">
        <v>41</v>
      </c>
      <c r="O238" s="70"/>
      <c r="P238" s="194">
        <f t="shared" si="11"/>
        <v>0</v>
      </c>
      <c r="Q238" s="194">
        <v>0</v>
      </c>
      <c r="R238" s="194">
        <f t="shared" si="12"/>
        <v>0</v>
      </c>
      <c r="S238" s="194">
        <v>1.6E-2</v>
      </c>
      <c r="T238" s="195">
        <f t="shared" si="13"/>
        <v>4.8000000000000001E-2</v>
      </c>
      <c r="U238" s="33"/>
      <c r="V238" s="33"/>
      <c r="W238" s="33"/>
      <c r="X238" s="33"/>
      <c r="Y238" s="33"/>
      <c r="Z238" s="33"/>
      <c r="AA238" s="33"/>
      <c r="AB238" s="33"/>
      <c r="AC238" s="33"/>
      <c r="AD238" s="33"/>
      <c r="AE238" s="33"/>
      <c r="AR238" s="196" t="s">
        <v>158</v>
      </c>
      <c r="AT238" s="196" t="s">
        <v>153</v>
      </c>
      <c r="AU238" s="196" t="s">
        <v>86</v>
      </c>
      <c r="AY238" s="16" t="s">
        <v>150</v>
      </c>
      <c r="BE238" s="197">
        <f t="shared" si="14"/>
        <v>0</v>
      </c>
      <c r="BF238" s="197">
        <f t="shared" si="15"/>
        <v>0</v>
      </c>
      <c r="BG238" s="197">
        <f t="shared" si="16"/>
        <v>0</v>
      </c>
      <c r="BH238" s="197">
        <f t="shared" si="17"/>
        <v>0</v>
      </c>
      <c r="BI238" s="197">
        <f t="shared" si="18"/>
        <v>0</v>
      </c>
      <c r="BJ238" s="16" t="s">
        <v>84</v>
      </c>
      <c r="BK238" s="197">
        <f t="shared" si="19"/>
        <v>0</v>
      </c>
      <c r="BL238" s="16" t="s">
        <v>158</v>
      </c>
      <c r="BM238" s="196" t="s">
        <v>369</v>
      </c>
    </row>
    <row r="239" spans="1:65" s="2" customFormat="1" ht="24.2" customHeight="1">
      <c r="A239" s="33"/>
      <c r="B239" s="34"/>
      <c r="C239" s="185" t="s">
        <v>370</v>
      </c>
      <c r="D239" s="185" t="s">
        <v>153</v>
      </c>
      <c r="E239" s="186" t="s">
        <v>371</v>
      </c>
      <c r="F239" s="187" t="s">
        <v>372</v>
      </c>
      <c r="G239" s="188" t="s">
        <v>182</v>
      </c>
      <c r="H239" s="189">
        <v>161.29</v>
      </c>
      <c r="I239" s="190"/>
      <c r="J239" s="191">
        <f t="shared" si="10"/>
        <v>0</v>
      </c>
      <c r="K239" s="187" t="s">
        <v>157</v>
      </c>
      <c r="L239" s="38"/>
      <c r="M239" s="192" t="s">
        <v>1</v>
      </c>
      <c r="N239" s="193" t="s">
        <v>41</v>
      </c>
      <c r="O239" s="70"/>
      <c r="P239" s="194">
        <f t="shared" si="11"/>
        <v>0</v>
      </c>
      <c r="Q239" s="194">
        <v>0</v>
      </c>
      <c r="R239" s="194">
        <f t="shared" si="12"/>
        <v>0</v>
      </c>
      <c r="S239" s="194">
        <v>6.0000000000000001E-3</v>
      </c>
      <c r="T239" s="195">
        <f t="shared" si="13"/>
        <v>0.96773999999999993</v>
      </c>
      <c r="U239" s="33"/>
      <c r="V239" s="33"/>
      <c r="W239" s="33"/>
      <c r="X239" s="33"/>
      <c r="Y239" s="33"/>
      <c r="Z239" s="33"/>
      <c r="AA239" s="33"/>
      <c r="AB239" s="33"/>
      <c r="AC239" s="33"/>
      <c r="AD239" s="33"/>
      <c r="AE239" s="33"/>
      <c r="AR239" s="196" t="s">
        <v>158</v>
      </c>
      <c r="AT239" s="196" t="s">
        <v>153</v>
      </c>
      <c r="AU239" s="196" t="s">
        <v>86</v>
      </c>
      <c r="AY239" s="16" t="s">
        <v>150</v>
      </c>
      <c r="BE239" s="197">
        <f t="shared" si="14"/>
        <v>0</v>
      </c>
      <c r="BF239" s="197">
        <f t="shared" si="15"/>
        <v>0</v>
      </c>
      <c r="BG239" s="197">
        <f t="shared" si="16"/>
        <v>0</v>
      </c>
      <c r="BH239" s="197">
        <f t="shared" si="17"/>
        <v>0</v>
      </c>
      <c r="BI239" s="197">
        <f t="shared" si="18"/>
        <v>0</v>
      </c>
      <c r="BJ239" s="16" t="s">
        <v>84</v>
      </c>
      <c r="BK239" s="197">
        <f t="shared" si="19"/>
        <v>0</v>
      </c>
      <c r="BL239" s="16" t="s">
        <v>158</v>
      </c>
      <c r="BM239" s="196" t="s">
        <v>373</v>
      </c>
    </row>
    <row r="240" spans="1:65" s="2" customFormat="1" ht="24.2" customHeight="1">
      <c r="A240" s="33"/>
      <c r="B240" s="34"/>
      <c r="C240" s="185" t="s">
        <v>374</v>
      </c>
      <c r="D240" s="185" t="s">
        <v>153</v>
      </c>
      <c r="E240" s="186" t="s">
        <v>375</v>
      </c>
      <c r="F240" s="187" t="s">
        <v>376</v>
      </c>
      <c r="G240" s="188" t="s">
        <v>182</v>
      </c>
      <c r="H240" s="189">
        <v>47.6</v>
      </c>
      <c r="I240" s="190"/>
      <c r="J240" s="191">
        <f t="shared" si="10"/>
        <v>0</v>
      </c>
      <c r="K240" s="187" t="s">
        <v>157</v>
      </c>
      <c r="L240" s="38"/>
      <c r="M240" s="192" t="s">
        <v>1</v>
      </c>
      <c r="N240" s="193" t="s">
        <v>41</v>
      </c>
      <c r="O240" s="70"/>
      <c r="P240" s="194">
        <f t="shared" si="11"/>
        <v>0</v>
      </c>
      <c r="Q240" s="194">
        <v>0</v>
      </c>
      <c r="R240" s="194">
        <f t="shared" si="12"/>
        <v>0</v>
      </c>
      <c r="S240" s="194">
        <v>0.04</v>
      </c>
      <c r="T240" s="195">
        <f t="shared" si="13"/>
        <v>1.9040000000000001</v>
      </c>
      <c r="U240" s="33"/>
      <c r="V240" s="33"/>
      <c r="W240" s="33"/>
      <c r="X240" s="33"/>
      <c r="Y240" s="33"/>
      <c r="Z240" s="33"/>
      <c r="AA240" s="33"/>
      <c r="AB240" s="33"/>
      <c r="AC240" s="33"/>
      <c r="AD240" s="33"/>
      <c r="AE240" s="33"/>
      <c r="AR240" s="196" t="s">
        <v>158</v>
      </c>
      <c r="AT240" s="196" t="s">
        <v>153</v>
      </c>
      <c r="AU240" s="196" t="s">
        <v>86</v>
      </c>
      <c r="AY240" s="16" t="s">
        <v>150</v>
      </c>
      <c r="BE240" s="197">
        <f t="shared" si="14"/>
        <v>0</v>
      </c>
      <c r="BF240" s="197">
        <f t="shared" si="15"/>
        <v>0</v>
      </c>
      <c r="BG240" s="197">
        <f t="shared" si="16"/>
        <v>0</v>
      </c>
      <c r="BH240" s="197">
        <f t="shared" si="17"/>
        <v>0</v>
      </c>
      <c r="BI240" s="197">
        <f t="shared" si="18"/>
        <v>0</v>
      </c>
      <c r="BJ240" s="16" t="s">
        <v>84</v>
      </c>
      <c r="BK240" s="197">
        <f t="shared" si="19"/>
        <v>0</v>
      </c>
      <c r="BL240" s="16" t="s">
        <v>158</v>
      </c>
      <c r="BM240" s="196" t="s">
        <v>377</v>
      </c>
    </row>
    <row r="241" spans="1:65" s="2" customFormat="1" ht="21.75" customHeight="1">
      <c r="A241" s="33"/>
      <c r="B241" s="34"/>
      <c r="C241" s="185" t="s">
        <v>378</v>
      </c>
      <c r="D241" s="185" t="s">
        <v>153</v>
      </c>
      <c r="E241" s="186" t="s">
        <v>379</v>
      </c>
      <c r="F241" s="187" t="s">
        <v>380</v>
      </c>
      <c r="G241" s="188" t="s">
        <v>182</v>
      </c>
      <c r="H241" s="189">
        <v>14</v>
      </c>
      <c r="I241" s="190"/>
      <c r="J241" s="191">
        <f t="shared" si="10"/>
        <v>0</v>
      </c>
      <c r="K241" s="187" t="s">
        <v>157</v>
      </c>
      <c r="L241" s="38"/>
      <c r="M241" s="192" t="s">
        <v>1</v>
      </c>
      <c r="N241" s="193" t="s">
        <v>41</v>
      </c>
      <c r="O241" s="70"/>
      <c r="P241" s="194">
        <f t="shared" si="11"/>
        <v>0</v>
      </c>
      <c r="Q241" s="194">
        <v>0</v>
      </c>
      <c r="R241" s="194">
        <f t="shared" si="12"/>
        <v>0</v>
      </c>
      <c r="S241" s="194">
        <v>0.129</v>
      </c>
      <c r="T241" s="195">
        <f t="shared" si="13"/>
        <v>1.806</v>
      </c>
      <c r="U241" s="33"/>
      <c r="V241" s="33"/>
      <c r="W241" s="33"/>
      <c r="X241" s="33"/>
      <c r="Y241" s="33"/>
      <c r="Z241" s="33"/>
      <c r="AA241" s="33"/>
      <c r="AB241" s="33"/>
      <c r="AC241" s="33"/>
      <c r="AD241" s="33"/>
      <c r="AE241" s="33"/>
      <c r="AR241" s="196" t="s">
        <v>158</v>
      </c>
      <c r="AT241" s="196" t="s">
        <v>153</v>
      </c>
      <c r="AU241" s="196" t="s">
        <v>86</v>
      </c>
      <c r="AY241" s="16" t="s">
        <v>150</v>
      </c>
      <c r="BE241" s="197">
        <f t="shared" si="14"/>
        <v>0</v>
      </c>
      <c r="BF241" s="197">
        <f t="shared" si="15"/>
        <v>0</v>
      </c>
      <c r="BG241" s="197">
        <f t="shared" si="16"/>
        <v>0</v>
      </c>
      <c r="BH241" s="197">
        <f t="shared" si="17"/>
        <v>0</v>
      </c>
      <c r="BI241" s="197">
        <f t="shared" si="18"/>
        <v>0</v>
      </c>
      <c r="BJ241" s="16" t="s">
        <v>84</v>
      </c>
      <c r="BK241" s="197">
        <f t="shared" si="19"/>
        <v>0</v>
      </c>
      <c r="BL241" s="16" t="s">
        <v>158</v>
      </c>
      <c r="BM241" s="196" t="s">
        <v>381</v>
      </c>
    </row>
    <row r="242" spans="1:65" s="13" customFormat="1">
      <c r="B242" s="198"/>
      <c r="C242" s="199"/>
      <c r="D242" s="200" t="s">
        <v>160</v>
      </c>
      <c r="E242" s="201" t="s">
        <v>1</v>
      </c>
      <c r="F242" s="202" t="s">
        <v>382</v>
      </c>
      <c r="G242" s="199"/>
      <c r="H242" s="203">
        <v>14</v>
      </c>
      <c r="I242" s="204"/>
      <c r="J242" s="199"/>
      <c r="K242" s="199"/>
      <c r="L242" s="205"/>
      <c r="M242" s="206"/>
      <c r="N242" s="207"/>
      <c r="O242" s="207"/>
      <c r="P242" s="207"/>
      <c r="Q242" s="207"/>
      <c r="R242" s="207"/>
      <c r="S242" s="207"/>
      <c r="T242" s="208"/>
      <c r="AT242" s="209" t="s">
        <v>160</v>
      </c>
      <c r="AU242" s="209" t="s">
        <v>86</v>
      </c>
      <c r="AV242" s="13" t="s">
        <v>86</v>
      </c>
      <c r="AW242" s="13" t="s">
        <v>33</v>
      </c>
      <c r="AX242" s="13" t="s">
        <v>84</v>
      </c>
      <c r="AY242" s="209" t="s">
        <v>150</v>
      </c>
    </row>
    <row r="243" spans="1:65" s="2" customFormat="1" ht="24.2" customHeight="1">
      <c r="A243" s="33"/>
      <c r="B243" s="34"/>
      <c r="C243" s="185" t="s">
        <v>383</v>
      </c>
      <c r="D243" s="185" t="s">
        <v>153</v>
      </c>
      <c r="E243" s="186" t="s">
        <v>384</v>
      </c>
      <c r="F243" s="187" t="s">
        <v>385</v>
      </c>
      <c r="G243" s="188" t="s">
        <v>182</v>
      </c>
      <c r="H243" s="189">
        <v>10</v>
      </c>
      <c r="I243" s="190"/>
      <c r="J243" s="191">
        <f>ROUND(I243*H243,2)</f>
        <v>0</v>
      </c>
      <c r="K243" s="187" t="s">
        <v>157</v>
      </c>
      <c r="L243" s="38"/>
      <c r="M243" s="192" t="s">
        <v>1</v>
      </c>
      <c r="N243" s="193" t="s">
        <v>41</v>
      </c>
      <c r="O243" s="70"/>
      <c r="P243" s="194">
        <f>O243*H243</f>
        <v>0</v>
      </c>
      <c r="Q243" s="194">
        <v>0</v>
      </c>
      <c r="R243" s="194">
        <f>Q243*H243</f>
        <v>0</v>
      </c>
      <c r="S243" s="194">
        <v>0.11</v>
      </c>
      <c r="T243" s="195">
        <f>S243*H243</f>
        <v>1.1000000000000001</v>
      </c>
      <c r="U243" s="33"/>
      <c r="V243" s="33"/>
      <c r="W243" s="33"/>
      <c r="X243" s="33"/>
      <c r="Y243" s="33"/>
      <c r="Z243" s="33"/>
      <c r="AA243" s="33"/>
      <c r="AB243" s="33"/>
      <c r="AC243" s="33"/>
      <c r="AD243" s="33"/>
      <c r="AE243" s="33"/>
      <c r="AR243" s="196" t="s">
        <v>158</v>
      </c>
      <c r="AT243" s="196" t="s">
        <v>153</v>
      </c>
      <c r="AU243" s="196" t="s">
        <v>86</v>
      </c>
      <c r="AY243" s="16" t="s">
        <v>150</v>
      </c>
      <c r="BE243" s="197">
        <f>IF(N243="základní",J243,0)</f>
        <v>0</v>
      </c>
      <c r="BF243" s="197">
        <f>IF(N243="snížená",J243,0)</f>
        <v>0</v>
      </c>
      <c r="BG243" s="197">
        <f>IF(N243="zákl. přenesená",J243,0)</f>
        <v>0</v>
      </c>
      <c r="BH243" s="197">
        <f>IF(N243="sníž. přenesená",J243,0)</f>
        <v>0</v>
      </c>
      <c r="BI243" s="197">
        <f>IF(N243="nulová",J243,0)</f>
        <v>0</v>
      </c>
      <c r="BJ243" s="16" t="s">
        <v>84</v>
      </c>
      <c r="BK243" s="197">
        <f>ROUND(I243*H243,2)</f>
        <v>0</v>
      </c>
      <c r="BL243" s="16" t="s">
        <v>158</v>
      </c>
      <c r="BM243" s="196" t="s">
        <v>386</v>
      </c>
    </row>
    <row r="244" spans="1:65" s="2" customFormat="1" ht="24.2" customHeight="1">
      <c r="A244" s="33"/>
      <c r="B244" s="34"/>
      <c r="C244" s="185" t="s">
        <v>387</v>
      </c>
      <c r="D244" s="185" t="s">
        <v>153</v>
      </c>
      <c r="E244" s="186" t="s">
        <v>388</v>
      </c>
      <c r="F244" s="187" t="s">
        <v>389</v>
      </c>
      <c r="G244" s="188" t="s">
        <v>182</v>
      </c>
      <c r="H244" s="189">
        <v>1.5</v>
      </c>
      <c r="I244" s="190"/>
      <c r="J244" s="191">
        <f>ROUND(I244*H244,2)</f>
        <v>0</v>
      </c>
      <c r="K244" s="187" t="s">
        <v>157</v>
      </c>
      <c r="L244" s="38"/>
      <c r="M244" s="192" t="s">
        <v>1</v>
      </c>
      <c r="N244" s="193" t="s">
        <v>41</v>
      </c>
      <c r="O244" s="70"/>
      <c r="P244" s="194">
        <f>O244*H244</f>
        <v>0</v>
      </c>
      <c r="Q244" s="194">
        <v>1.32E-3</v>
      </c>
      <c r="R244" s="194">
        <f>Q244*H244</f>
        <v>1.98E-3</v>
      </c>
      <c r="S244" s="194">
        <v>2.5000000000000001E-2</v>
      </c>
      <c r="T244" s="195">
        <f>S244*H244</f>
        <v>3.7500000000000006E-2</v>
      </c>
      <c r="U244" s="33"/>
      <c r="V244" s="33"/>
      <c r="W244" s="33"/>
      <c r="X244" s="33"/>
      <c r="Y244" s="33"/>
      <c r="Z244" s="33"/>
      <c r="AA244" s="33"/>
      <c r="AB244" s="33"/>
      <c r="AC244" s="33"/>
      <c r="AD244" s="33"/>
      <c r="AE244" s="33"/>
      <c r="AR244" s="196" t="s">
        <v>158</v>
      </c>
      <c r="AT244" s="196" t="s">
        <v>153</v>
      </c>
      <c r="AU244" s="196" t="s">
        <v>86</v>
      </c>
      <c r="AY244" s="16" t="s">
        <v>150</v>
      </c>
      <c r="BE244" s="197">
        <f>IF(N244="základní",J244,0)</f>
        <v>0</v>
      </c>
      <c r="BF244" s="197">
        <f>IF(N244="snížená",J244,0)</f>
        <v>0</v>
      </c>
      <c r="BG244" s="197">
        <f>IF(N244="zákl. přenesená",J244,0)</f>
        <v>0</v>
      </c>
      <c r="BH244" s="197">
        <f>IF(N244="sníž. přenesená",J244,0)</f>
        <v>0</v>
      </c>
      <c r="BI244" s="197">
        <f>IF(N244="nulová",J244,0)</f>
        <v>0</v>
      </c>
      <c r="BJ244" s="16" t="s">
        <v>84</v>
      </c>
      <c r="BK244" s="197">
        <f>ROUND(I244*H244,2)</f>
        <v>0</v>
      </c>
      <c r="BL244" s="16" t="s">
        <v>158</v>
      </c>
      <c r="BM244" s="196" t="s">
        <v>390</v>
      </c>
    </row>
    <row r="245" spans="1:65" s="13" customFormat="1">
      <c r="B245" s="198"/>
      <c r="C245" s="199"/>
      <c r="D245" s="200" t="s">
        <v>160</v>
      </c>
      <c r="E245" s="201" t="s">
        <v>1</v>
      </c>
      <c r="F245" s="202" t="s">
        <v>391</v>
      </c>
      <c r="G245" s="199"/>
      <c r="H245" s="203">
        <v>1.5</v>
      </c>
      <c r="I245" s="204"/>
      <c r="J245" s="199"/>
      <c r="K245" s="199"/>
      <c r="L245" s="205"/>
      <c r="M245" s="206"/>
      <c r="N245" s="207"/>
      <c r="O245" s="207"/>
      <c r="P245" s="207"/>
      <c r="Q245" s="207"/>
      <c r="R245" s="207"/>
      <c r="S245" s="207"/>
      <c r="T245" s="208"/>
      <c r="AT245" s="209" t="s">
        <v>160</v>
      </c>
      <c r="AU245" s="209" t="s">
        <v>86</v>
      </c>
      <c r="AV245" s="13" t="s">
        <v>86</v>
      </c>
      <c r="AW245" s="13" t="s">
        <v>33</v>
      </c>
      <c r="AX245" s="13" t="s">
        <v>84</v>
      </c>
      <c r="AY245" s="209" t="s">
        <v>150</v>
      </c>
    </row>
    <row r="246" spans="1:65" s="2" customFormat="1" ht="37.9" customHeight="1">
      <c r="A246" s="33"/>
      <c r="B246" s="34"/>
      <c r="C246" s="185" t="s">
        <v>392</v>
      </c>
      <c r="D246" s="185" t="s">
        <v>153</v>
      </c>
      <c r="E246" s="186" t="s">
        <v>393</v>
      </c>
      <c r="F246" s="187" t="s">
        <v>394</v>
      </c>
      <c r="G246" s="188" t="s">
        <v>156</v>
      </c>
      <c r="H246" s="189">
        <v>287.423</v>
      </c>
      <c r="I246" s="190"/>
      <c r="J246" s="191">
        <f>ROUND(I246*H246,2)</f>
        <v>0</v>
      </c>
      <c r="K246" s="187" t="s">
        <v>157</v>
      </c>
      <c r="L246" s="38"/>
      <c r="M246" s="192" t="s">
        <v>1</v>
      </c>
      <c r="N246" s="193" t="s">
        <v>41</v>
      </c>
      <c r="O246" s="70"/>
      <c r="P246" s="194">
        <f>O246*H246</f>
        <v>0</v>
      </c>
      <c r="Q246" s="194">
        <v>0</v>
      </c>
      <c r="R246" s="194">
        <f>Q246*H246</f>
        <v>0</v>
      </c>
      <c r="S246" s="194">
        <v>0.02</v>
      </c>
      <c r="T246" s="195">
        <f>S246*H246</f>
        <v>5.7484600000000006</v>
      </c>
      <c r="U246" s="33"/>
      <c r="V246" s="33"/>
      <c r="W246" s="33"/>
      <c r="X246" s="33"/>
      <c r="Y246" s="33"/>
      <c r="Z246" s="33"/>
      <c r="AA246" s="33"/>
      <c r="AB246" s="33"/>
      <c r="AC246" s="33"/>
      <c r="AD246" s="33"/>
      <c r="AE246" s="33"/>
      <c r="AR246" s="196" t="s">
        <v>158</v>
      </c>
      <c r="AT246" s="196" t="s">
        <v>153</v>
      </c>
      <c r="AU246" s="196" t="s">
        <v>86</v>
      </c>
      <c r="AY246" s="16" t="s">
        <v>150</v>
      </c>
      <c r="BE246" s="197">
        <f>IF(N246="základní",J246,0)</f>
        <v>0</v>
      </c>
      <c r="BF246" s="197">
        <f>IF(N246="snížená",J246,0)</f>
        <v>0</v>
      </c>
      <c r="BG246" s="197">
        <f>IF(N246="zákl. přenesená",J246,0)</f>
        <v>0</v>
      </c>
      <c r="BH246" s="197">
        <f>IF(N246="sníž. přenesená",J246,0)</f>
        <v>0</v>
      </c>
      <c r="BI246" s="197">
        <f>IF(N246="nulová",J246,0)</f>
        <v>0</v>
      </c>
      <c r="BJ246" s="16" t="s">
        <v>84</v>
      </c>
      <c r="BK246" s="197">
        <f>ROUND(I246*H246,2)</f>
        <v>0</v>
      </c>
      <c r="BL246" s="16" t="s">
        <v>158</v>
      </c>
      <c r="BM246" s="196" t="s">
        <v>395</v>
      </c>
    </row>
    <row r="247" spans="1:65" s="2" customFormat="1" ht="37.9" customHeight="1">
      <c r="A247" s="33"/>
      <c r="B247" s="34"/>
      <c r="C247" s="185" t="s">
        <v>396</v>
      </c>
      <c r="D247" s="185" t="s">
        <v>153</v>
      </c>
      <c r="E247" s="186" t="s">
        <v>397</v>
      </c>
      <c r="F247" s="187" t="s">
        <v>398</v>
      </c>
      <c r="G247" s="188" t="s">
        <v>156</v>
      </c>
      <c r="H247" s="189">
        <v>125.04</v>
      </c>
      <c r="I247" s="190"/>
      <c r="J247" s="191">
        <f>ROUND(I247*H247,2)</f>
        <v>0</v>
      </c>
      <c r="K247" s="187" t="s">
        <v>157</v>
      </c>
      <c r="L247" s="38"/>
      <c r="M247" s="192" t="s">
        <v>1</v>
      </c>
      <c r="N247" s="193" t="s">
        <v>41</v>
      </c>
      <c r="O247" s="70"/>
      <c r="P247" s="194">
        <f>O247*H247</f>
        <v>0</v>
      </c>
      <c r="Q247" s="194">
        <v>0</v>
      </c>
      <c r="R247" s="194">
        <f>Q247*H247</f>
        <v>0</v>
      </c>
      <c r="S247" s="194">
        <v>0.05</v>
      </c>
      <c r="T247" s="195">
        <f>S247*H247</f>
        <v>6.2520000000000007</v>
      </c>
      <c r="U247" s="33"/>
      <c r="V247" s="33"/>
      <c r="W247" s="33"/>
      <c r="X247" s="33"/>
      <c r="Y247" s="33"/>
      <c r="Z247" s="33"/>
      <c r="AA247" s="33"/>
      <c r="AB247" s="33"/>
      <c r="AC247" s="33"/>
      <c r="AD247" s="33"/>
      <c r="AE247" s="33"/>
      <c r="AR247" s="196" t="s">
        <v>158</v>
      </c>
      <c r="AT247" s="196" t="s">
        <v>153</v>
      </c>
      <c r="AU247" s="196" t="s">
        <v>86</v>
      </c>
      <c r="AY247" s="16" t="s">
        <v>150</v>
      </c>
      <c r="BE247" s="197">
        <f>IF(N247="základní",J247,0)</f>
        <v>0</v>
      </c>
      <c r="BF247" s="197">
        <f>IF(N247="snížená",J247,0)</f>
        <v>0</v>
      </c>
      <c r="BG247" s="197">
        <f>IF(N247="zákl. přenesená",J247,0)</f>
        <v>0</v>
      </c>
      <c r="BH247" s="197">
        <f>IF(N247="sníž. přenesená",J247,0)</f>
        <v>0</v>
      </c>
      <c r="BI247" s="197">
        <f>IF(N247="nulová",J247,0)</f>
        <v>0</v>
      </c>
      <c r="BJ247" s="16" t="s">
        <v>84</v>
      </c>
      <c r="BK247" s="197">
        <f>ROUND(I247*H247,2)</f>
        <v>0</v>
      </c>
      <c r="BL247" s="16" t="s">
        <v>158</v>
      </c>
      <c r="BM247" s="196" t="s">
        <v>399</v>
      </c>
    </row>
    <row r="248" spans="1:65" s="2" customFormat="1" ht="37.9" customHeight="1">
      <c r="A248" s="33"/>
      <c r="B248" s="34"/>
      <c r="C248" s="185" t="s">
        <v>400</v>
      </c>
      <c r="D248" s="185" t="s">
        <v>153</v>
      </c>
      <c r="E248" s="186" t="s">
        <v>401</v>
      </c>
      <c r="F248" s="187" t="s">
        <v>402</v>
      </c>
      <c r="G248" s="188" t="s">
        <v>156</v>
      </c>
      <c r="H248" s="189">
        <v>214.84299999999999</v>
      </c>
      <c r="I248" s="190"/>
      <c r="J248" s="191">
        <f>ROUND(I248*H248,2)</f>
        <v>0</v>
      </c>
      <c r="K248" s="187" t="s">
        <v>157</v>
      </c>
      <c r="L248" s="38"/>
      <c r="M248" s="192" t="s">
        <v>1</v>
      </c>
      <c r="N248" s="193" t="s">
        <v>41</v>
      </c>
      <c r="O248" s="70"/>
      <c r="P248" s="194">
        <f>O248*H248</f>
        <v>0</v>
      </c>
      <c r="Q248" s="194">
        <v>0</v>
      </c>
      <c r="R248" s="194">
        <f>Q248*H248</f>
        <v>0</v>
      </c>
      <c r="S248" s="194">
        <v>2.9000000000000001E-2</v>
      </c>
      <c r="T248" s="195">
        <f>S248*H248</f>
        <v>6.2304469999999998</v>
      </c>
      <c r="U248" s="33"/>
      <c r="V248" s="33"/>
      <c r="W248" s="33"/>
      <c r="X248" s="33"/>
      <c r="Y248" s="33"/>
      <c r="Z248" s="33"/>
      <c r="AA248" s="33"/>
      <c r="AB248" s="33"/>
      <c r="AC248" s="33"/>
      <c r="AD248" s="33"/>
      <c r="AE248" s="33"/>
      <c r="AR248" s="196" t="s">
        <v>158</v>
      </c>
      <c r="AT248" s="196" t="s">
        <v>153</v>
      </c>
      <c r="AU248" s="196" t="s">
        <v>86</v>
      </c>
      <c r="AY248" s="16" t="s">
        <v>150</v>
      </c>
      <c r="BE248" s="197">
        <f>IF(N248="základní",J248,0)</f>
        <v>0</v>
      </c>
      <c r="BF248" s="197">
        <f>IF(N248="snížená",J248,0)</f>
        <v>0</v>
      </c>
      <c r="BG248" s="197">
        <f>IF(N248="zákl. přenesená",J248,0)</f>
        <v>0</v>
      </c>
      <c r="BH248" s="197">
        <f>IF(N248="sníž. přenesená",J248,0)</f>
        <v>0</v>
      </c>
      <c r="BI248" s="197">
        <f>IF(N248="nulová",J248,0)</f>
        <v>0</v>
      </c>
      <c r="BJ248" s="16" t="s">
        <v>84</v>
      </c>
      <c r="BK248" s="197">
        <f>ROUND(I248*H248,2)</f>
        <v>0</v>
      </c>
      <c r="BL248" s="16" t="s">
        <v>158</v>
      </c>
      <c r="BM248" s="196" t="s">
        <v>403</v>
      </c>
    </row>
    <row r="249" spans="1:65" s="2" customFormat="1" ht="24.2" customHeight="1">
      <c r="A249" s="33"/>
      <c r="B249" s="34"/>
      <c r="C249" s="185" t="s">
        <v>404</v>
      </c>
      <c r="D249" s="185" t="s">
        <v>153</v>
      </c>
      <c r="E249" s="186" t="s">
        <v>405</v>
      </c>
      <c r="F249" s="187" t="s">
        <v>406</v>
      </c>
      <c r="G249" s="188" t="s">
        <v>156</v>
      </c>
      <c r="H249" s="189">
        <v>22.675000000000001</v>
      </c>
      <c r="I249" s="190"/>
      <c r="J249" s="191">
        <f>ROUND(I249*H249,2)</f>
        <v>0</v>
      </c>
      <c r="K249" s="187" t="s">
        <v>157</v>
      </c>
      <c r="L249" s="38"/>
      <c r="M249" s="192" t="s">
        <v>1</v>
      </c>
      <c r="N249" s="193" t="s">
        <v>41</v>
      </c>
      <c r="O249" s="70"/>
      <c r="P249" s="194">
        <f>O249*H249</f>
        <v>0</v>
      </c>
      <c r="Q249" s="194">
        <v>0</v>
      </c>
      <c r="R249" s="194">
        <f>Q249*H249</f>
        <v>0</v>
      </c>
      <c r="S249" s="194">
        <v>6.8000000000000005E-2</v>
      </c>
      <c r="T249" s="195">
        <f>S249*H249</f>
        <v>1.5419</v>
      </c>
      <c r="U249" s="33"/>
      <c r="V249" s="33"/>
      <c r="W249" s="33"/>
      <c r="X249" s="33"/>
      <c r="Y249" s="33"/>
      <c r="Z249" s="33"/>
      <c r="AA249" s="33"/>
      <c r="AB249" s="33"/>
      <c r="AC249" s="33"/>
      <c r="AD249" s="33"/>
      <c r="AE249" s="33"/>
      <c r="AR249" s="196" t="s">
        <v>158</v>
      </c>
      <c r="AT249" s="196" t="s">
        <v>153</v>
      </c>
      <c r="AU249" s="196" t="s">
        <v>86</v>
      </c>
      <c r="AY249" s="16" t="s">
        <v>150</v>
      </c>
      <c r="BE249" s="197">
        <f>IF(N249="základní",J249,0)</f>
        <v>0</v>
      </c>
      <c r="BF249" s="197">
        <f>IF(N249="snížená",J249,0)</f>
        <v>0</v>
      </c>
      <c r="BG249" s="197">
        <f>IF(N249="zákl. přenesená",J249,0)</f>
        <v>0</v>
      </c>
      <c r="BH249" s="197">
        <f>IF(N249="sníž. přenesená",J249,0)</f>
        <v>0</v>
      </c>
      <c r="BI249" s="197">
        <f>IF(N249="nulová",J249,0)</f>
        <v>0</v>
      </c>
      <c r="BJ249" s="16" t="s">
        <v>84</v>
      </c>
      <c r="BK249" s="197">
        <f>ROUND(I249*H249,2)</f>
        <v>0</v>
      </c>
      <c r="BL249" s="16" t="s">
        <v>158</v>
      </c>
      <c r="BM249" s="196" t="s">
        <v>407</v>
      </c>
    </row>
    <row r="250" spans="1:65" s="13" customFormat="1">
      <c r="B250" s="198"/>
      <c r="C250" s="199"/>
      <c r="D250" s="200" t="s">
        <v>160</v>
      </c>
      <c r="E250" s="201" t="s">
        <v>1</v>
      </c>
      <c r="F250" s="202" t="s">
        <v>408</v>
      </c>
      <c r="G250" s="199"/>
      <c r="H250" s="203">
        <v>22.675000000000001</v>
      </c>
      <c r="I250" s="204"/>
      <c r="J250" s="199"/>
      <c r="K250" s="199"/>
      <c r="L250" s="205"/>
      <c r="M250" s="206"/>
      <c r="N250" s="207"/>
      <c r="O250" s="207"/>
      <c r="P250" s="207"/>
      <c r="Q250" s="207"/>
      <c r="R250" s="207"/>
      <c r="S250" s="207"/>
      <c r="T250" s="208"/>
      <c r="AT250" s="209" t="s">
        <v>160</v>
      </c>
      <c r="AU250" s="209" t="s">
        <v>86</v>
      </c>
      <c r="AV250" s="13" t="s">
        <v>86</v>
      </c>
      <c r="AW250" s="13" t="s">
        <v>33</v>
      </c>
      <c r="AX250" s="13" t="s">
        <v>84</v>
      </c>
      <c r="AY250" s="209" t="s">
        <v>150</v>
      </c>
    </row>
    <row r="251" spans="1:65" s="12" customFormat="1" ht="22.9" customHeight="1">
      <c r="B251" s="169"/>
      <c r="C251" s="170"/>
      <c r="D251" s="171" t="s">
        <v>75</v>
      </c>
      <c r="E251" s="183" t="s">
        <v>409</v>
      </c>
      <c r="F251" s="183" t="s">
        <v>410</v>
      </c>
      <c r="G251" s="170"/>
      <c r="H251" s="170"/>
      <c r="I251" s="173"/>
      <c r="J251" s="184">
        <f>BK251</f>
        <v>0</v>
      </c>
      <c r="K251" s="170"/>
      <c r="L251" s="175"/>
      <c r="M251" s="176"/>
      <c r="N251" s="177"/>
      <c r="O251" s="177"/>
      <c r="P251" s="178">
        <f>SUM(P252:P260)</f>
        <v>0</v>
      </c>
      <c r="Q251" s="177"/>
      <c r="R251" s="178">
        <f>SUM(R252:R260)</f>
        <v>0</v>
      </c>
      <c r="S251" s="177"/>
      <c r="T251" s="179">
        <f>SUM(T252:T260)</f>
        <v>0</v>
      </c>
      <c r="AR251" s="180" t="s">
        <v>84</v>
      </c>
      <c r="AT251" s="181" t="s">
        <v>75</v>
      </c>
      <c r="AU251" s="181" t="s">
        <v>84</v>
      </c>
      <c r="AY251" s="180" t="s">
        <v>150</v>
      </c>
      <c r="BK251" s="182">
        <f>SUM(BK252:BK260)</f>
        <v>0</v>
      </c>
    </row>
    <row r="252" spans="1:65" s="2" customFormat="1" ht="24.2" customHeight="1">
      <c r="A252" s="33"/>
      <c r="B252" s="34"/>
      <c r="C252" s="185" t="s">
        <v>411</v>
      </c>
      <c r="D252" s="185" t="s">
        <v>153</v>
      </c>
      <c r="E252" s="186" t="s">
        <v>412</v>
      </c>
      <c r="F252" s="187" t="s">
        <v>413</v>
      </c>
      <c r="G252" s="188" t="s">
        <v>168</v>
      </c>
      <c r="H252" s="189">
        <v>101.255</v>
      </c>
      <c r="I252" s="190"/>
      <c r="J252" s="191">
        <f>ROUND(I252*H252,2)</f>
        <v>0</v>
      </c>
      <c r="K252" s="187" t="s">
        <v>157</v>
      </c>
      <c r="L252" s="38"/>
      <c r="M252" s="192" t="s">
        <v>1</v>
      </c>
      <c r="N252" s="193" t="s">
        <v>41</v>
      </c>
      <c r="O252" s="70"/>
      <c r="P252" s="194">
        <f>O252*H252</f>
        <v>0</v>
      </c>
      <c r="Q252" s="194">
        <v>0</v>
      </c>
      <c r="R252" s="194">
        <f>Q252*H252</f>
        <v>0</v>
      </c>
      <c r="S252" s="194">
        <v>0</v>
      </c>
      <c r="T252" s="195">
        <f>S252*H252</f>
        <v>0</v>
      </c>
      <c r="U252" s="33"/>
      <c r="V252" s="33"/>
      <c r="W252" s="33"/>
      <c r="X252" s="33"/>
      <c r="Y252" s="33"/>
      <c r="Z252" s="33"/>
      <c r="AA252" s="33"/>
      <c r="AB252" s="33"/>
      <c r="AC252" s="33"/>
      <c r="AD252" s="33"/>
      <c r="AE252" s="33"/>
      <c r="AR252" s="196" t="s">
        <v>158</v>
      </c>
      <c r="AT252" s="196" t="s">
        <v>153</v>
      </c>
      <c r="AU252" s="196" t="s">
        <v>86</v>
      </c>
      <c r="AY252" s="16" t="s">
        <v>150</v>
      </c>
      <c r="BE252" s="197">
        <f>IF(N252="základní",J252,0)</f>
        <v>0</v>
      </c>
      <c r="BF252" s="197">
        <f>IF(N252="snížená",J252,0)</f>
        <v>0</v>
      </c>
      <c r="BG252" s="197">
        <f>IF(N252="zákl. přenesená",J252,0)</f>
        <v>0</v>
      </c>
      <c r="BH252" s="197">
        <f>IF(N252="sníž. přenesená",J252,0)</f>
        <v>0</v>
      </c>
      <c r="BI252" s="197">
        <f>IF(N252="nulová",J252,0)</f>
        <v>0</v>
      </c>
      <c r="BJ252" s="16" t="s">
        <v>84</v>
      </c>
      <c r="BK252" s="197">
        <f>ROUND(I252*H252,2)</f>
        <v>0</v>
      </c>
      <c r="BL252" s="16" t="s">
        <v>158</v>
      </c>
      <c r="BM252" s="196" t="s">
        <v>414</v>
      </c>
    </row>
    <row r="253" spans="1:65" s="2" customFormat="1" ht="24.2" customHeight="1">
      <c r="A253" s="33"/>
      <c r="B253" s="34"/>
      <c r="C253" s="185" t="s">
        <v>415</v>
      </c>
      <c r="D253" s="185" t="s">
        <v>153</v>
      </c>
      <c r="E253" s="186" t="s">
        <v>416</v>
      </c>
      <c r="F253" s="187" t="s">
        <v>417</v>
      </c>
      <c r="G253" s="188" t="s">
        <v>168</v>
      </c>
      <c r="H253" s="189">
        <v>101.255</v>
      </c>
      <c r="I253" s="190"/>
      <c r="J253" s="191">
        <f>ROUND(I253*H253,2)</f>
        <v>0</v>
      </c>
      <c r="K253" s="187" t="s">
        <v>157</v>
      </c>
      <c r="L253" s="38"/>
      <c r="M253" s="192" t="s">
        <v>1</v>
      </c>
      <c r="N253" s="193" t="s">
        <v>41</v>
      </c>
      <c r="O253" s="70"/>
      <c r="P253" s="194">
        <f>O253*H253</f>
        <v>0</v>
      </c>
      <c r="Q253" s="194">
        <v>0</v>
      </c>
      <c r="R253" s="194">
        <f>Q253*H253</f>
        <v>0</v>
      </c>
      <c r="S253" s="194">
        <v>0</v>
      </c>
      <c r="T253" s="195">
        <f>S253*H253</f>
        <v>0</v>
      </c>
      <c r="U253" s="33"/>
      <c r="V253" s="33"/>
      <c r="W253" s="33"/>
      <c r="X253" s="33"/>
      <c r="Y253" s="33"/>
      <c r="Z253" s="33"/>
      <c r="AA253" s="33"/>
      <c r="AB253" s="33"/>
      <c r="AC253" s="33"/>
      <c r="AD253" s="33"/>
      <c r="AE253" s="33"/>
      <c r="AR253" s="196" t="s">
        <v>158</v>
      </c>
      <c r="AT253" s="196" t="s">
        <v>153</v>
      </c>
      <c r="AU253" s="196" t="s">
        <v>86</v>
      </c>
      <c r="AY253" s="16" t="s">
        <v>150</v>
      </c>
      <c r="BE253" s="197">
        <f>IF(N253="základní",J253,0)</f>
        <v>0</v>
      </c>
      <c r="BF253" s="197">
        <f>IF(N253="snížená",J253,0)</f>
        <v>0</v>
      </c>
      <c r="BG253" s="197">
        <f>IF(N253="zákl. přenesená",J253,0)</f>
        <v>0</v>
      </c>
      <c r="BH253" s="197">
        <f>IF(N253="sníž. přenesená",J253,0)</f>
        <v>0</v>
      </c>
      <c r="BI253" s="197">
        <f>IF(N253="nulová",J253,0)</f>
        <v>0</v>
      </c>
      <c r="BJ253" s="16" t="s">
        <v>84</v>
      </c>
      <c r="BK253" s="197">
        <f>ROUND(I253*H253,2)</f>
        <v>0</v>
      </c>
      <c r="BL253" s="16" t="s">
        <v>158</v>
      </c>
      <c r="BM253" s="196" t="s">
        <v>418</v>
      </c>
    </row>
    <row r="254" spans="1:65" s="2" customFormat="1" ht="24.2" customHeight="1">
      <c r="A254" s="33"/>
      <c r="B254" s="34"/>
      <c r="C254" s="185" t="s">
        <v>419</v>
      </c>
      <c r="D254" s="185" t="s">
        <v>153</v>
      </c>
      <c r="E254" s="186" t="s">
        <v>420</v>
      </c>
      <c r="F254" s="187" t="s">
        <v>421</v>
      </c>
      <c r="G254" s="188" t="s">
        <v>168</v>
      </c>
      <c r="H254" s="189">
        <v>1923.845</v>
      </c>
      <c r="I254" s="190"/>
      <c r="J254" s="191">
        <f>ROUND(I254*H254,2)</f>
        <v>0</v>
      </c>
      <c r="K254" s="187" t="s">
        <v>157</v>
      </c>
      <c r="L254" s="38"/>
      <c r="M254" s="192" t="s">
        <v>1</v>
      </c>
      <c r="N254" s="193" t="s">
        <v>41</v>
      </c>
      <c r="O254" s="70"/>
      <c r="P254" s="194">
        <f>O254*H254</f>
        <v>0</v>
      </c>
      <c r="Q254" s="194">
        <v>0</v>
      </c>
      <c r="R254" s="194">
        <f>Q254*H254</f>
        <v>0</v>
      </c>
      <c r="S254" s="194">
        <v>0</v>
      </c>
      <c r="T254" s="195">
        <f>S254*H254</f>
        <v>0</v>
      </c>
      <c r="U254" s="33"/>
      <c r="V254" s="33"/>
      <c r="W254" s="33"/>
      <c r="X254" s="33"/>
      <c r="Y254" s="33"/>
      <c r="Z254" s="33"/>
      <c r="AA254" s="33"/>
      <c r="AB254" s="33"/>
      <c r="AC254" s="33"/>
      <c r="AD254" s="33"/>
      <c r="AE254" s="33"/>
      <c r="AR254" s="196" t="s">
        <v>158</v>
      </c>
      <c r="AT254" s="196" t="s">
        <v>153</v>
      </c>
      <c r="AU254" s="196" t="s">
        <v>86</v>
      </c>
      <c r="AY254" s="16" t="s">
        <v>150</v>
      </c>
      <c r="BE254" s="197">
        <f>IF(N254="základní",J254,0)</f>
        <v>0</v>
      </c>
      <c r="BF254" s="197">
        <f>IF(N254="snížená",J254,0)</f>
        <v>0</v>
      </c>
      <c r="BG254" s="197">
        <f>IF(N254="zákl. přenesená",J254,0)</f>
        <v>0</v>
      </c>
      <c r="BH254" s="197">
        <f>IF(N254="sníž. přenesená",J254,0)</f>
        <v>0</v>
      </c>
      <c r="BI254" s="197">
        <f>IF(N254="nulová",J254,0)</f>
        <v>0</v>
      </c>
      <c r="BJ254" s="16" t="s">
        <v>84</v>
      </c>
      <c r="BK254" s="197">
        <f>ROUND(I254*H254,2)</f>
        <v>0</v>
      </c>
      <c r="BL254" s="16" t="s">
        <v>158</v>
      </c>
      <c r="BM254" s="196" t="s">
        <v>422</v>
      </c>
    </row>
    <row r="255" spans="1:65" s="13" customFormat="1">
      <c r="B255" s="198"/>
      <c r="C255" s="199"/>
      <c r="D255" s="200" t="s">
        <v>160</v>
      </c>
      <c r="E255" s="199"/>
      <c r="F255" s="202" t="s">
        <v>423</v>
      </c>
      <c r="G255" s="199"/>
      <c r="H255" s="203">
        <v>1923.845</v>
      </c>
      <c r="I255" s="204"/>
      <c r="J255" s="199"/>
      <c r="K255" s="199"/>
      <c r="L255" s="205"/>
      <c r="M255" s="206"/>
      <c r="N255" s="207"/>
      <c r="O255" s="207"/>
      <c r="P255" s="207"/>
      <c r="Q255" s="207"/>
      <c r="R255" s="207"/>
      <c r="S255" s="207"/>
      <c r="T255" s="208"/>
      <c r="AT255" s="209" t="s">
        <v>160</v>
      </c>
      <c r="AU255" s="209" t="s">
        <v>86</v>
      </c>
      <c r="AV255" s="13" t="s">
        <v>86</v>
      </c>
      <c r="AW255" s="13" t="s">
        <v>4</v>
      </c>
      <c r="AX255" s="13" t="s">
        <v>84</v>
      </c>
      <c r="AY255" s="209" t="s">
        <v>150</v>
      </c>
    </row>
    <row r="256" spans="1:65" s="2" customFormat="1" ht="49.15" customHeight="1">
      <c r="A256" s="33"/>
      <c r="B256" s="34"/>
      <c r="C256" s="185" t="s">
        <v>424</v>
      </c>
      <c r="D256" s="185" t="s">
        <v>153</v>
      </c>
      <c r="E256" s="186" t="s">
        <v>425</v>
      </c>
      <c r="F256" s="187" t="s">
        <v>426</v>
      </c>
      <c r="G256" s="188" t="s">
        <v>168</v>
      </c>
      <c r="H256" s="189">
        <v>75.766999999999996</v>
      </c>
      <c r="I256" s="190"/>
      <c r="J256" s="191">
        <f>ROUND(I256*H256,2)</f>
        <v>0</v>
      </c>
      <c r="K256" s="187" t="s">
        <v>157</v>
      </c>
      <c r="L256" s="38"/>
      <c r="M256" s="192" t="s">
        <v>1</v>
      </c>
      <c r="N256" s="193" t="s">
        <v>41</v>
      </c>
      <c r="O256" s="70"/>
      <c r="P256" s="194">
        <f>O256*H256</f>
        <v>0</v>
      </c>
      <c r="Q256" s="194">
        <v>0</v>
      </c>
      <c r="R256" s="194">
        <f>Q256*H256</f>
        <v>0</v>
      </c>
      <c r="S256" s="194">
        <v>0</v>
      </c>
      <c r="T256" s="195">
        <f>S256*H256</f>
        <v>0</v>
      </c>
      <c r="U256" s="33"/>
      <c r="V256" s="33"/>
      <c r="W256" s="33"/>
      <c r="X256" s="33"/>
      <c r="Y256" s="33"/>
      <c r="Z256" s="33"/>
      <c r="AA256" s="33"/>
      <c r="AB256" s="33"/>
      <c r="AC256" s="33"/>
      <c r="AD256" s="33"/>
      <c r="AE256" s="33"/>
      <c r="AR256" s="196" t="s">
        <v>158</v>
      </c>
      <c r="AT256" s="196" t="s">
        <v>153</v>
      </c>
      <c r="AU256" s="196" t="s">
        <v>86</v>
      </c>
      <c r="AY256" s="16" t="s">
        <v>150</v>
      </c>
      <c r="BE256" s="197">
        <f>IF(N256="základní",J256,0)</f>
        <v>0</v>
      </c>
      <c r="BF256" s="197">
        <f>IF(N256="snížená",J256,0)</f>
        <v>0</v>
      </c>
      <c r="BG256" s="197">
        <f>IF(N256="zákl. přenesená",J256,0)</f>
        <v>0</v>
      </c>
      <c r="BH256" s="197">
        <f>IF(N256="sníž. přenesená",J256,0)</f>
        <v>0</v>
      </c>
      <c r="BI256" s="197">
        <f>IF(N256="nulová",J256,0)</f>
        <v>0</v>
      </c>
      <c r="BJ256" s="16" t="s">
        <v>84</v>
      </c>
      <c r="BK256" s="197">
        <f>ROUND(I256*H256,2)</f>
        <v>0</v>
      </c>
      <c r="BL256" s="16" t="s">
        <v>158</v>
      </c>
      <c r="BM256" s="196" t="s">
        <v>427</v>
      </c>
    </row>
    <row r="257" spans="1:65" s="13" customFormat="1" ht="22.5">
      <c r="B257" s="198"/>
      <c r="C257" s="199"/>
      <c r="D257" s="200" t="s">
        <v>160</v>
      </c>
      <c r="E257" s="201" t="s">
        <v>1</v>
      </c>
      <c r="F257" s="202" t="s">
        <v>428</v>
      </c>
      <c r="G257" s="199"/>
      <c r="H257" s="203">
        <v>75.766999999999996</v>
      </c>
      <c r="I257" s="204"/>
      <c r="J257" s="199"/>
      <c r="K257" s="199"/>
      <c r="L257" s="205"/>
      <c r="M257" s="206"/>
      <c r="N257" s="207"/>
      <c r="O257" s="207"/>
      <c r="P257" s="207"/>
      <c r="Q257" s="207"/>
      <c r="R257" s="207"/>
      <c r="S257" s="207"/>
      <c r="T257" s="208"/>
      <c r="AT257" s="209" t="s">
        <v>160</v>
      </c>
      <c r="AU257" s="209" t="s">
        <v>86</v>
      </c>
      <c r="AV257" s="13" t="s">
        <v>86</v>
      </c>
      <c r="AW257" s="13" t="s">
        <v>33</v>
      </c>
      <c r="AX257" s="13" t="s">
        <v>84</v>
      </c>
      <c r="AY257" s="209" t="s">
        <v>150</v>
      </c>
    </row>
    <row r="258" spans="1:65" s="2" customFormat="1" ht="33" customHeight="1">
      <c r="A258" s="33"/>
      <c r="B258" s="34"/>
      <c r="C258" s="185" t="s">
        <v>429</v>
      </c>
      <c r="D258" s="185" t="s">
        <v>153</v>
      </c>
      <c r="E258" s="186" t="s">
        <v>430</v>
      </c>
      <c r="F258" s="187" t="s">
        <v>431</v>
      </c>
      <c r="G258" s="188" t="s">
        <v>168</v>
      </c>
      <c r="H258" s="189">
        <v>25.148</v>
      </c>
      <c r="I258" s="190"/>
      <c r="J258" s="191">
        <f>ROUND(I258*H258,2)</f>
        <v>0</v>
      </c>
      <c r="K258" s="187" t="s">
        <v>157</v>
      </c>
      <c r="L258" s="38"/>
      <c r="M258" s="192" t="s">
        <v>1</v>
      </c>
      <c r="N258" s="193" t="s">
        <v>41</v>
      </c>
      <c r="O258" s="70"/>
      <c r="P258" s="194">
        <f>O258*H258</f>
        <v>0</v>
      </c>
      <c r="Q258" s="194">
        <v>0</v>
      </c>
      <c r="R258" s="194">
        <f>Q258*H258</f>
        <v>0</v>
      </c>
      <c r="S258" s="194">
        <v>0</v>
      </c>
      <c r="T258" s="195">
        <f>S258*H258</f>
        <v>0</v>
      </c>
      <c r="U258" s="33"/>
      <c r="V258" s="33"/>
      <c r="W258" s="33"/>
      <c r="X258" s="33"/>
      <c r="Y258" s="33"/>
      <c r="Z258" s="33"/>
      <c r="AA258" s="33"/>
      <c r="AB258" s="33"/>
      <c r="AC258" s="33"/>
      <c r="AD258" s="33"/>
      <c r="AE258" s="33"/>
      <c r="AR258" s="196" t="s">
        <v>158</v>
      </c>
      <c r="AT258" s="196" t="s">
        <v>153</v>
      </c>
      <c r="AU258" s="196" t="s">
        <v>86</v>
      </c>
      <c r="AY258" s="16" t="s">
        <v>150</v>
      </c>
      <c r="BE258" s="197">
        <f>IF(N258="základní",J258,0)</f>
        <v>0</v>
      </c>
      <c r="BF258" s="197">
        <f>IF(N258="snížená",J258,0)</f>
        <v>0</v>
      </c>
      <c r="BG258" s="197">
        <f>IF(N258="zákl. přenesená",J258,0)</f>
        <v>0</v>
      </c>
      <c r="BH258" s="197">
        <f>IF(N258="sníž. přenesená",J258,0)</f>
        <v>0</v>
      </c>
      <c r="BI258" s="197">
        <f>IF(N258="nulová",J258,0)</f>
        <v>0</v>
      </c>
      <c r="BJ258" s="16" t="s">
        <v>84</v>
      </c>
      <c r="BK258" s="197">
        <f>ROUND(I258*H258,2)</f>
        <v>0</v>
      </c>
      <c r="BL258" s="16" t="s">
        <v>158</v>
      </c>
      <c r="BM258" s="196" t="s">
        <v>432</v>
      </c>
    </row>
    <row r="259" spans="1:65" s="13" customFormat="1">
      <c r="B259" s="198"/>
      <c r="C259" s="199"/>
      <c r="D259" s="200" t="s">
        <v>160</v>
      </c>
      <c r="E259" s="201" t="s">
        <v>1</v>
      </c>
      <c r="F259" s="202" t="s">
        <v>433</v>
      </c>
      <c r="G259" s="199"/>
      <c r="H259" s="203">
        <v>25.148</v>
      </c>
      <c r="I259" s="204"/>
      <c r="J259" s="199"/>
      <c r="K259" s="199"/>
      <c r="L259" s="205"/>
      <c r="M259" s="206"/>
      <c r="N259" s="207"/>
      <c r="O259" s="207"/>
      <c r="P259" s="207"/>
      <c r="Q259" s="207"/>
      <c r="R259" s="207"/>
      <c r="S259" s="207"/>
      <c r="T259" s="208"/>
      <c r="AT259" s="209" t="s">
        <v>160</v>
      </c>
      <c r="AU259" s="209" t="s">
        <v>86</v>
      </c>
      <c r="AV259" s="13" t="s">
        <v>86</v>
      </c>
      <c r="AW259" s="13" t="s">
        <v>33</v>
      </c>
      <c r="AX259" s="13" t="s">
        <v>84</v>
      </c>
      <c r="AY259" s="209" t="s">
        <v>150</v>
      </c>
    </row>
    <row r="260" spans="1:65" s="2" customFormat="1" ht="37.9" customHeight="1">
      <c r="A260" s="33"/>
      <c r="B260" s="34"/>
      <c r="C260" s="185" t="s">
        <v>434</v>
      </c>
      <c r="D260" s="185" t="s">
        <v>153</v>
      </c>
      <c r="E260" s="186" t="s">
        <v>435</v>
      </c>
      <c r="F260" s="187" t="s">
        <v>436</v>
      </c>
      <c r="G260" s="188" t="s">
        <v>168</v>
      </c>
      <c r="H260" s="189">
        <v>0.34</v>
      </c>
      <c r="I260" s="190"/>
      <c r="J260" s="191">
        <f>ROUND(I260*H260,2)</f>
        <v>0</v>
      </c>
      <c r="K260" s="187" t="s">
        <v>157</v>
      </c>
      <c r="L260" s="38"/>
      <c r="M260" s="192" t="s">
        <v>1</v>
      </c>
      <c r="N260" s="193" t="s">
        <v>41</v>
      </c>
      <c r="O260" s="70"/>
      <c r="P260" s="194">
        <f>O260*H260</f>
        <v>0</v>
      </c>
      <c r="Q260" s="194">
        <v>0</v>
      </c>
      <c r="R260" s="194">
        <f>Q260*H260</f>
        <v>0</v>
      </c>
      <c r="S260" s="194">
        <v>0</v>
      </c>
      <c r="T260" s="195">
        <f>S260*H260</f>
        <v>0</v>
      </c>
      <c r="U260" s="33"/>
      <c r="V260" s="33"/>
      <c r="W260" s="33"/>
      <c r="X260" s="33"/>
      <c r="Y260" s="33"/>
      <c r="Z260" s="33"/>
      <c r="AA260" s="33"/>
      <c r="AB260" s="33"/>
      <c r="AC260" s="33"/>
      <c r="AD260" s="33"/>
      <c r="AE260" s="33"/>
      <c r="AR260" s="196" t="s">
        <v>158</v>
      </c>
      <c r="AT260" s="196" t="s">
        <v>153</v>
      </c>
      <c r="AU260" s="196" t="s">
        <v>86</v>
      </c>
      <c r="AY260" s="16" t="s">
        <v>150</v>
      </c>
      <c r="BE260" s="197">
        <f>IF(N260="základní",J260,0)</f>
        <v>0</v>
      </c>
      <c r="BF260" s="197">
        <f>IF(N260="snížená",J260,0)</f>
        <v>0</v>
      </c>
      <c r="BG260" s="197">
        <f>IF(N260="zákl. přenesená",J260,0)</f>
        <v>0</v>
      </c>
      <c r="BH260" s="197">
        <f>IF(N260="sníž. přenesená",J260,0)</f>
        <v>0</v>
      </c>
      <c r="BI260" s="197">
        <f>IF(N260="nulová",J260,0)</f>
        <v>0</v>
      </c>
      <c r="BJ260" s="16" t="s">
        <v>84</v>
      </c>
      <c r="BK260" s="197">
        <f>ROUND(I260*H260,2)</f>
        <v>0</v>
      </c>
      <c r="BL260" s="16" t="s">
        <v>158</v>
      </c>
      <c r="BM260" s="196" t="s">
        <v>437</v>
      </c>
    </row>
    <row r="261" spans="1:65" s="12" customFormat="1" ht="22.9" customHeight="1">
      <c r="B261" s="169"/>
      <c r="C261" s="170"/>
      <c r="D261" s="171" t="s">
        <v>75</v>
      </c>
      <c r="E261" s="183" t="s">
        <v>438</v>
      </c>
      <c r="F261" s="183" t="s">
        <v>439</v>
      </c>
      <c r="G261" s="170"/>
      <c r="H261" s="170"/>
      <c r="I261" s="173"/>
      <c r="J261" s="184">
        <f>BK261</f>
        <v>0</v>
      </c>
      <c r="K261" s="170"/>
      <c r="L261" s="175"/>
      <c r="M261" s="176"/>
      <c r="N261" s="177"/>
      <c r="O261" s="177"/>
      <c r="P261" s="178">
        <f>P262</f>
        <v>0</v>
      </c>
      <c r="Q261" s="177"/>
      <c r="R261" s="178">
        <f>R262</f>
        <v>0</v>
      </c>
      <c r="S261" s="177"/>
      <c r="T261" s="179">
        <f>T262</f>
        <v>0</v>
      </c>
      <c r="AR261" s="180" t="s">
        <v>84</v>
      </c>
      <c r="AT261" s="181" t="s">
        <v>75</v>
      </c>
      <c r="AU261" s="181" t="s">
        <v>84</v>
      </c>
      <c r="AY261" s="180" t="s">
        <v>150</v>
      </c>
      <c r="BK261" s="182">
        <f>BK262</f>
        <v>0</v>
      </c>
    </row>
    <row r="262" spans="1:65" s="2" customFormat="1" ht="16.5" customHeight="1">
      <c r="A262" s="33"/>
      <c r="B262" s="34"/>
      <c r="C262" s="185" t="s">
        <v>440</v>
      </c>
      <c r="D262" s="185" t="s">
        <v>153</v>
      </c>
      <c r="E262" s="186" t="s">
        <v>441</v>
      </c>
      <c r="F262" s="187" t="s">
        <v>442</v>
      </c>
      <c r="G262" s="188" t="s">
        <v>168</v>
      </c>
      <c r="H262" s="189">
        <v>45.908000000000001</v>
      </c>
      <c r="I262" s="190"/>
      <c r="J262" s="191">
        <f>ROUND(I262*H262,2)</f>
        <v>0</v>
      </c>
      <c r="K262" s="187" t="s">
        <v>157</v>
      </c>
      <c r="L262" s="38"/>
      <c r="M262" s="192" t="s">
        <v>1</v>
      </c>
      <c r="N262" s="193" t="s">
        <v>41</v>
      </c>
      <c r="O262" s="70"/>
      <c r="P262" s="194">
        <f>O262*H262</f>
        <v>0</v>
      </c>
      <c r="Q262" s="194">
        <v>0</v>
      </c>
      <c r="R262" s="194">
        <f>Q262*H262</f>
        <v>0</v>
      </c>
      <c r="S262" s="194">
        <v>0</v>
      </c>
      <c r="T262" s="195">
        <f>S262*H262</f>
        <v>0</v>
      </c>
      <c r="U262" s="33"/>
      <c r="V262" s="33"/>
      <c r="W262" s="33"/>
      <c r="X262" s="33"/>
      <c r="Y262" s="33"/>
      <c r="Z262" s="33"/>
      <c r="AA262" s="33"/>
      <c r="AB262" s="33"/>
      <c r="AC262" s="33"/>
      <c r="AD262" s="33"/>
      <c r="AE262" s="33"/>
      <c r="AR262" s="196" t="s">
        <v>158</v>
      </c>
      <c r="AT262" s="196" t="s">
        <v>153</v>
      </c>
      <c r="AU262" s="196" t="s">
        <v>86</v>
      </c>
      <c r="AY262" s="16" t="s">
        <v>150</v>
      </c>
      <c r="BE262" s="197">
        <f>IF(N262="základní",J262,0)</f>
        <v>0</v>
      </c>
      <c r="BF262" s="197">
        <f>IF(N262="snížená",J262,0)</f>
        <v>0</v>
      </c>
      <c r="BG262" s="197">
        <f>IF(N262="zákl. přenesená",J262,0)</f>
        <v>0</v>
      </c>
      <c r="BH262" s="197">
        <f>IF(N262="sníž. přenesená",J262,0)</f>
        <v>0</v>
      </c>
      <c r="BI262" s="197">
        <f>IF(N262="nulová",J262,0)</f>
        <v>0</v>
      </c>
      <c r="BJ262" s="16" t="s">
        <v>84</v>
      </c>
      <c r="BK262" s="197">
        <f>ROUND(I262*H262,2)</f>
        <v>0</v>
      </c>
      <c r="BL262" s="16" t="s">
        <v>158</v>
      </c>
      <c r="BM262" s="196" t="s">
        <v>443</v>
      </c>
    </row>
    <row r="263" spans="1:65" s="12" customFormat="1" ht="25.9" customHeight="1">
      <c r="B263" s="169"/>
      <c r="C263" s="170"/>
      <c r="D263" s="171" t="s">
        <v>75</v>
      </c>
      <c r="E263" s="172" t="s">
        <v>444</v>
      </c>
      <c r="F263" s="172" t="s">
        <v>445</v>
      </c>
      <c r="G263" s="170"/>
      <c r="H263" s="170"/>
      <c r="I263" s="173"/>
      <c r="J263" s="174">
        <f>BK263</f>
        <v>0</v>
      </c>
      <c r="K263" s="170"/>
      <c r="L263" s="175"/>
      <c r="M263" s="176"/>
      <c r="N263" s="177"/>
      <c r="O263" s="177"/>
      <c r="P263" s="178">
        <f>P264+P277+P282+P299+P327+P362+P367+P371+P379+P383+P389+P391+P421+P434+P464+P469+P490+P506+P550+P564+P584</f>
        <v>0</v>
      </c>
      <c r="Q263" s="177"/>
      <c r="R263" s="178">
        <f>R264+R277+R282+R299+R327+R362+R367+R371+R379+R383+R389+R391+R421+R434+R464+R469+R490+R506+R550+R564+R584</f>
        <v>13.237803950000002</v>
      </c>
      <c r="S263" s="177"/>
      <c r="T263" s="179">
        <f>T264+T277+T282+T299+T327+T362+T367+T371+T379+T383+T389+T391+T421+T434+T464+T469+T490+T506+T550+T564+T584</f>
        <v>6.1829260800000005</v>
      </c>
      <c r="AR263" s="180" t="s">
        <v>86</v>
      </c>
      <c r="AT263" s="181" t="s">
        <v>75</v>
      </c>
      <c r="AU263" s="181" t="s">
        <v>76</v>
      </c>
      <c r="AY263" s="180" t="s">
        <v>150</v>
      </c>
      <c r="BK263" s="182">
        <f>BK264+BK277+BK282+BK299+BK327+BK362+BK367+BK371+BK379+BK383+BK389+BK391+BK421+BK434+BK464+BK469+BK490+BK506+BK550+BK564+BK584</f>
        <v>0</v>
      </c>
    </row>
    <row r="264" spans="1:65" s="12" customFormat="1" ht="22.9" customHeight="1">
      <c r="B264" s="169"/>
      <c r="C264" s="170"/>
      <c r="D264" s="171" t="s">
        <v>75</v>
      </c>
      <c r="E264" s="183" t="s">
        <v>446</v>
      </c>
      <c r="F264" s="183" t="s">
        <v>447</v>
      </c>
      <c r="G264" s="170"/>
      <c r="H264" s="170"/>
      <c r="I264" s="173"/>
      <c r="J264" s="184">
        <f>BK264</f>
        <v>0</v>
      </c>
      <c r="K264" s="170"/>
      <c r="L264" s="175"/>
      <c r="M264" s="176"/>
      <c r="N264" s="177"/>
      <c r="O264" s="177"/>
      <c r="P264" s="178">
        <f>SUM(P265:P276)</f>
        <v>0</v>
      </c>
      <c r="Q264" s="177"/>
      <c r="R264" s="178">
        <f>SUM(R265:R276)</f>
        <v>7.2895600000000005E-2</v>
      </c>
      <c r="S264" s="177"/>
      <c r="T264" s="179">
        <f>SUM(T265:T276)</f>
        <v>8.2500000000000004E-2</v>
      </c>
      <c r="AR264" s="180" t="s">
        <v>86</v>
      </c>
      <c r="AT264" s="181" t="s">
        <v>75</v>
      </c>
      <c r="AU264" s="181" t="s">
        <v>84</v>
      </c>
      <c r="AY264" s="180" t="s">
        <v>150</v>
      </c>
      <c r="BK264" s="182">
        <f>SUM(BK265:BK276)</f>
        <v>0</v>
      </c>
    </row>
    <row r="265" spans="1:65" s="2" customFormat="1" ht="24.2" customHeight="1">
      <c r="A265" s="33"/>
      <c r="B265" s="34"/>
      <c r="C265" s="185" t="s">
        <v>448</v>
      </c>
      <c r="D265" s="185" t="s">
        <v>153</v>
      </c>
      <c r="E265" s="186" t="s">
        <v>449</v>
      </c>
      <c r="F265" s="187" t="s">
        <v>450</v>
      </c>
      <c r="G265" s="188" t="s">
        <v>156</v>
      </c>
      <c r="H265" s="189">
        <v>5</v>
      </c>
      <c r="I265" s="190"/>
      <c r="J265" s="191">
        <f>ROUND(I265*H265,2)</f>
        <v>0</v>
      </c>
      <c r="K265" s="187" t="s">
        <v>157</v>
      </c>
      <c r="L265" s="38"/>
      <c r="M265" s="192" t="s">
        <v>1</v>
      </c>
      <c r="N265" s="193" t="s">
        <v>41</v>
      </c>
      <c r="O265" s="70"/>
      <c r="P265" s="194">
        <f>O265*H265</f>
        <v>0</v>
      </c>
      <c r="Q265" s="194">
        <v>0</v>
      </c>
      <c r="R265" s="194">
        <f>Q265*H265</f>
        <v>0</v>
      </c>
      <c r="S265" s="194">
        <v>0</v>
      </c>
      <c r="T265" s="195">
        <f>S265*H265</f>
        <v>0</v>
      </c>
      <c r="U265" s="33"/>
      <c r="V265" s="33"/>
      <c r="W265" s="33"/>
      <c r="X265" s="33"/>
      <c r="Y265" s="33"/>
      <c r="Z265" s="33"/>
      <c r="AA265" s="33"/>
      <c r="AB265" s="33"/>
      <c r="AC265" s="33"/>
      <c r="AD265" s="33"/>
      <c r="AE265" s="33"/>
      <c r="AR265" s="196" t="s">
        <v>237</v>
      </c>
      <c r="AT265" s="196" t="s">
        <v>153</v>
      </c>
      <c r="AU265" s="196" t="s">
        <v>86</v>
      </c>
      <c r="AY265" s="16" t="s">
        <v>150</v>
      </c>
      <c r="BE265" s="197">
        <f>IF(N265="základní",J265,0)</f>
        <v>0</v>
      </c>
      <c r="BF265" s="197">
        <f>IF(N265="snížená",J265,0)</f>
        <v>0</v>
      </c>
      <c r="BG265" s="197">
        <f>IF(N265="zákl. přenesená",J265,0)</f>
        <v>0</v>
      </c>
      <c r="BH265" s="197">
        <f>IF(N265="sníž. přenesená",J265,0)</f>
        <v>0</v>
      </c>
      <c r="BI265" s="197">
        <f>IF(N265="nulová",J265,0)</f>
        <v>0</v>
      </c>
      <c r="BJ265" s="16" t="s">
        <v>84</v>
      </c>
      <c r="BK265" s="197">
        <f>ROUND(I265*H265,2)</f>
        <v>0</v>
      </c>
      <c r="BL265" s="16" t="s">
        <v>237</v>
      </c>
      <c r="BM265" s="196" t="s">
        <v>451</v>
      </c>
    </row>
    <row r="266" spans="1:65" s="2" customFormat="1" ht="16.5" customHeight="1">
      <c r="A266" s="33"/>
      <c r="B266" s="34"/>
      <c r="C266" s="225" t="s">
        <v>452</v>
      </c>
      <c r="D266" s="225" t="s">
        <v>321</v>
      </c>
      <c r="E266" s="226" t="s">
        <v>453</v>
      </c>
      <c r="F266" s="227" t="s">
        <v>454</v>
      </c>
      <c r="G266" s="228" t="s">
        <v>168</v>
      </c>
      <c r="H266" s="229">
        <v>4.0000000000000001E-3</v>
      </c>
      <c r="I266" s="230"/>
      <c r="J266" s="231">
        <f>ROUND(I266*H266,2)</f>
        <v>0</v>
      </c>
      <c r="K266" s="227" t="s">
        <v>157</v>
      </c>
      <c r="L266" s="232"/>
      <c r="M266" s="233" t="s">
        <v>1</v>
      </c>
      <c r="N266" s="234" t="s">
        <v>41</v>
      </c>
      <c r="O266" s="70"/>
      <c r="P266" s="194">
        <f>O266*H266</f>
        <v>0</v>
      </c>
      <c r="Q266" s="194">
        <v>1</v>
      </c>
      <c r="R266" s="194">
        <f>Q266*H266</f>
        <v>4.0000000000000001E-3</v>
      </c>
      <c r="S266" s="194">
        <v>0</v>
      </c>
      <c r="T266" s="195">
        <f>S266*H266</f>
        <v>0</v>
      </c>
      <c r="U266" s="33"/>
      <c r="V266" s="33"/>
      <c r="W266" s="33"/>
      <c r="X266" s="33"/>
      <c r="Y266" s="33"/>
      <c r="Z266" s="33"/>
      <c r="AA266" s="33"/>
      <c r="AB266" s="33"/>
      <c r="AC266" s="33"/>
      <c r="AD266" s="33"/>
      <c r="AE266" s="33"/>
      <c r="AR266" s="196" t="s">
        <v>312</v>
      </c>
      <c r="AT266" s="196" t="s">
        <v>321</v>
      </c>
      <c r="AU266" s="196" t="s">
        <v>86</v>
      </c>
      <c r="AY266" s="16" t="s">
        <v>150</v>
      </c>
      <c r="BE266" s="197">
        <f>IF(N266="základní",J266,0)</f>
        <v>0</v>
      </c>
      <c r="BF266" s="197">
        <f>IF(N266="snížená",J266,0)</f>
        <v>0</v>
      </c>
      <c r="BG266" s="197">
        <f>IF(N266="zákl. přenesená",J266,0)</f>
        <v>0</v>
      </c>
      <c r="BH266" s="197">
        <f>IF(N266="sníž. přenesená",J266,0)</f>
        <v>0</v>
      </c>
      <c r="BI266" s="197">
        <f>IF(N266="nulová",J266,0)</f>
        <v>0</v>
      </c>
      <c r="BJ266" s="16" t="s">
        <v>84</v>
      </c>
      <c r="BK266" s="197">
        <f>ROUND(I266*H266,2)</f>
        <v>0</v>
      </c>
      <c r="BL266" s="16" t="s">
        <v>237</v>
      </c>
      <c r="BM266" s="196" t="s">
        <v>455</v>
      </c>
    </row>
    <row r="267" spans="1:65" s="2" customFormat="1" ht="19.5">
      <c r="A267" s="33"/>
      <c r="B267" s="34"/>
      <c r="C267" s="35"/>
      <c r="D267" s="200" t="s">
        <v>262</v>
      </c>
      <c r="E267" s="35"/>
      <c r="F267" s="221" t="s">
        <v>456</v>
      </c>
      <c r="G267" s="35"/>
      <c r="H267" s="35"/>
      <c r="I267" s="222"/>
      <c r="J267" s="35"/>
      <c r="K267" s="35"/>
      <c r="L267" s="38"/>
      <c r="M267" s="223"/>
      <c r="N267" s="224"/>
      <c r="O267" s="70"/>
      <c r="P267" s="70"/>
      <c r="Q267" s="70"/>
      <c r="R267" s="70"/>
      <c r="S267" s="70"/>
      <c r="T267" s="71"/>
      <c r="U267" s="33"/>
      <c r="V267" s="33"/>
      <c r="W267" s="33"/>
      <c r="X267" s="33"/>
      <c r="Y267" s="33"/>
      <c r="Z267" s="33"/>
      <c r="AA267" s="33"/>
      <c r="AB267" s="33"/>
      <c r="AC267" s="33"/>
      <c r="AD267" s="33"/>
      <c r="AE267" s="33"/>
      <c r="AT267" s="16" t="s">
        <v>262</v>
      </c>
      <c r="AU267" s="16" t="s">
        <v>86</v>
      </c>
    </row>
    <row r="268" spans="1:65" s="13" customFormat="1">
      <c r="B268" s="198"/>
      <c r="C268" s="199"/>
      <c r="D268" s="200" t="s">
        <v>160</v>
      </c>
      <c r="E268" s="199"/>
      <c r="F268" s="202" t="s">
        <v>457</v>
      </c>
      <c r="G268" s="199"/>
      <c r="H268" s="203">
        <v>4.0000000000000001E-3</v>
      </c>
      <c r="I268" s="204"/>
      <c r="J268" s="199"/>
      <c r="K268" s="199"/>
      <c r="L268" s="205"/>
      <c r="M268" s="206"/>
      <c r="N268" s="207"/>
      <c r="O268" s="207"/>
      <c r="P268" s="207"/>
      <c r="Q268" s="207"/>
      <c r="R268" s="207"/>
      <c r="S268" s="207"/>
      <c r="T268" s="208"/>
      <c r="AT268" s="209" t="s">
        <v>160</v>
      </c>
      <c r="AU268" s="209" t="s">
        <v>86</v>
      </c>
      <c r="AV268" s="13" t="s">
        <v>86</v>
      </c>
      <c r="AW268" s="13" t="s">
        <v>4</v>
      </c>
      <c r="AX268" s="13" t="s">
        <v>84</v>
      </c>
      <c r="AY268" s="209" t="s">
        <v>150</v>
      </c>
    </row>
    <row r="269" spans="1:65" s="2" customFormat="1" ht="24.2" customHeight="1">
      <c r="A269" s="33"/>
      <c r="B269" s="34"/>
      <c r="C269" s="185" t="s">
        <v>458</v>
      </c>
      <c r="D269" s="185" t="s">
        <v>153</v>
      </c>
      <c r="E269" s="186" t="s">
        <v>459</v>
      </c>
      <c r="F269" s="187" t="s">
        <v>460</v>
      </c>
      <c r="G269" s="188" t="s">
        <v>156</v>
      </c>
      <c r="H269" s="189">
        <v>5</v>
      </c>
      <c r="I269" s="190"/>
      <c r="J269" s="191">
        <f>ROUND(I269*H269,2)</f>
        <v>0</v>
      </c>
      <c r="K269" s="187" t="s">
        <v>157</v>
      </c>
      <c r="L269" s="38"/>
      <c r="M269" s="192" t="s">
        <v>1</v>
      </c>
      <c r="N269" s="193" t="s">
        <v>41</v>
      </c>
      <c r="O269" s="70"/>
      <c r="P269" s="194">
        <f>O269*H269</f>
        <v>0</v>
      </c>
      <c r="Q269" s="194">
        <v>0</v>
      </c>
      <c r="R269" s="194">
        <f>Q269*H269</f>
        <v>0</v>
      </c>
      <c r="S269" s="194">
        <v>1.6500000000000001E-2</v>
      </c>
      <c r="T269" s="195">
        <f>S269*H269</f>
        <v>8.2500000000000004E-2</v>
      </c>
      <c r="U269" s="33"/>
      <c r="V269" s="33"/>
      <c r="W269" s="33"/>
      <c r="X269" s="33"/>
      <c r="Y269" s="33"/>
      <c r="Z269" s="33"/>
      <c r="AA269" s="33"/>
      <c r="AB269" s="33"/>
      <c r="AC269" s="33"/>
      <c r="AD269" s="33"/>
      <c r="AE269" s="33"/>
      <c r="AR269" s="196" t="s">
        <v>237</v>
      </c>
      <c r="AT269" s="196" t="s">
        <v>153</v>
      </c>
      <c r="AU269" s="196" t="s">
        <v>86</v>
      </c>
      <c r="AY269" s="16" t="s">
        <v>150</v>
      </c>
      <c r="BE269" s="197">
        <f>IF(N269="základní",J269,0)</f>
        <v>0</v>
      </c>
      <c r="BF269" s="197">
        <f>IF(N269="snížená",J269,0)</f>
        <v>0</v>
      </c>
      <c r="BG269" s="197">
        <f>IF(N269="zákl. přenesená",J269,0)</f>
        <v>0</v>
      </c>
      <c r="BH269" s="197">
        <f>IF(N269="sníž. přenesená",J269,0)</f>
        <v>0</v>
      </c>
      <c r="BI269" s="197">
        <f>IF(N269="nulová",J269,0)</f>
        <v>0</v>
      </c>
      <c r="BJ269" s="16" t="s">
        <v>84</v>
      </c>
      <c r="BK269" s="197">
        <f>ROUND(I269*H269,2)</f>
        <v>0</v>
      </c>
      <c r="BL269" s="16" t="s">
        <v>237</v>
      </c>
      <c r="BM269" s="196" t="s">
        <v>461</v>
      </c>
    </row>
    <row r="270" spans="1:65" s="2" customFormat="1" ht="24.2" customHeight="1">
      <c r="A270" s="33"/>
      <c r="B270" s="34"/>
      <c r="C270" s="185" t="s">
        <v>462</v>
      </c>
      <c r="D270" s="185" t="s">
        <v>153</v>
      </c>
      <c r="E270" s="186" t="s">
        <v>463</v>
      </c>
      <c r="F270" s="187" t="s">
        <v>464</v>
      </c>
      <c r="G270" s="188" t="s">
        <v>156</v>
      </c>
      <c r="H270" s="189">
        <v>10</v>
      </c>
      <c r="I270" s="190"/>
      <c r="J270" s="191">
        <f>ROUND(I270*H270,2)</f>
        <v>0</v>
      </c>
      <c r="K270" s="187" t="s">
        <v>157</v>
      </c>
      <c r="L270" s="38"/>
      <c r="M270" s="192" t="s">
        <v>1</v>
      </c>
      <c r="N270" s="193" t="s">
        <v>41</v>
      </c>
      <c r="O270" s="70"/>
      <c r="P270" s="194">
        <f>O270*H270</f>
        <v>0</v>
      </c>
      <c r="Q270" s="194">
        <v>8.8000000000000003E-4</v>
      </c>
      <c r="R270" s="194">
        <f>Q270*H270</f>
        <v>8.8000000000000005E-3</v>
      </c>
      <c r="S270" s="194">
        <v>0</v>
      </c>
      <c r="T270" s="195">
        <f>S270*H270</f>
        <v>0</v>
      </c>
      <c r="U270" s="33"/>
      <c r="V270" s="33"/>
      <c r="W270" s="33"/>
      <c r="X270" s="33"/>
      <c r="Y270" s="33"/>
      <c r="Z270" s="33"/>
      <c r="AA270" s="33"/>
      <c r="AB270" s="33"/>
      <c r="AC270" s="33"/>
      <c r="AD270" s="33"/>
      <c r="AE270" s="33"/>
      <c r="AR270" s="196" t="s">
        <v>237</v>
      </c>
      <c r="AT270" s="196" t="s">
        <v>153</v>
      </c>
      <c r="AU270" s="196" t="s">
        <v>86</v>
      </c>
      <c r="AY270" s="16" t="s">
        <v>150</v>
      </c>
      <c r="BE270" s="197">
        <f>IF(N270="základní",J270,0)</f>
        <v>0</v>
      </c>
      <c r="BF270" s="197">
        <f>IF(N270="snížená",J270,0)</f>
        <v>0</v>
      </c>
      <c r="BG270" s="197">
        <f>IF(N270="zákl. přenesená",J270,0)</f>
        <v>0</v>
      </c>
      <c r="BH270" s="197">
        <f>IF(N270="sníž. přenesená",J270,0)</f>
        <v>0</v>
      </c>
      <c r="BI270" s="197">
        <f>IF(N270="nulová",J270,0)</f>
        <v>0</v>
      </c>
      <c r="BJ270" s="16" t="s">
        <v>84</v>
      </c>
      <c r="BK270" s="197">
        <f>ROUND(I270*H270,2)</f>
        <v>0</v>
      </c>
      <c r="BL270" s="16" t="s">
        <v>237</v>
      </c>
      <c r="BM270" s="196" t="s">
        <v>465</v>
      </c>
    </row>
    <row r="271" spans="1:65" s="2" customFormat="1" ht="37.9" customHeight="1">
      <c r="A271" s="33"/>
      <c r="B271" s="34"/>
      <c r="C271" s="225" t="s">
        <v>466</v>
      </c>
      <c r="D271" s="225" t="s">
        <v>321</v>
      </c>
      <c r="E271" s="226" t="s">
        <v>467</v>
      </c>
      <c r="F271" s="227" t="s">
        <v>468</v>
      </c>
      <c r="G271" s="228" t="s">
        <v>156</v>
      </c>
      <c r="H271" s="229">
        <v>5.8280000000000003</v>
      </c>
      <c r="I271" s="230"/>
      <c r="J271" s="231">
        <f>ROUND(I271*H271,2)</f>
        <v>0</v>
      </c>
      <c r="K271" s="227" t="s">
        <v>157</v>
      </c>
      <c r="L271" s="232"/>
      <c r="M271" s="233" t="s">
        <v>1</v>
      </c>
      <c r="N271" s="234" t="s">
        <v>41</v>
      </c>
      <c r="O271" s="70"/>
      <c r="P271" s="194">
        <f>O271*H271</f>
        <v>0</v>
      </c>
      <c r="Q271" s="194">
        <v>4.7999999999999996E-3</v>
      </c>
      <c r="R271" s="194">
        <f>Q271*H271</f>
        <v>2.79744E-2</v>
      </c>
      <c r="S271" s="194">
        <v>0</v>
      </c>
      <c r="T271" s="195">
        <f>S271*H271</f>
        <v>0</v>
      </c>
      <c r="U271" s="33"/>
      <c r="V271" s="33"/>
      <c r="W271" s="33"/>
      <c r="X271" s="33"/>
      <c r="Y271" s="33"/>
      <c r="Z271" s="33"/>
      <c r="AA271" s="33"/>
      <c r="AB271" s="33"/>
      <c r="AC271" s="33"/>
      <c r="AD271" s="33"/>
      <c r="AE271" s="33"/>
      <c r="AR271" s="196" t="s">
        <v>312</v>
      </c>
      <c r="AT271" s="196" t="s">
        <v>321</v>
      </c>
      <c r="AU271" s="196" t="s">
        <v>86</v>
      </c>
      <c r="AY271" s="16" t="s">
        <v>150</v>
      </c>
      <c r="BE271" s="197">
        <f>IF(N271="základní",J271,0)</f>
        <v>0</v>
      </c>
      <c r="BF271" s="197">
        <f>IF(N271="snížená",J271,0)</f>
        <v>0</v>
      </c>
      <c r="BG271" s="197">
        <f>IF(N271="zákl. přenesená",J271,0)</f>
        <v>0</v>
      </c>
      <c r="BH271" s="197">
        <f>IF(N271="sníž. přenesená",J271,0)</f>
        <v>0</v>
      </c>
      <c r="BI271" s="197">
        <f>IF(N271="nulová",J271,0)</f>
        <v>0</v>
      </c>
      <c r="BJ271" s="16" t="s">
        <v>84</v>
      </c>
      <c r="BK271" s="197">
        <f>ROUND(I271*H271,2)</f>
        <v>0</v>
      </c>
      <c r="BL271" s="16" t="s">
        <v>237</v>
      </c>
      <c r="BM271" s="196" t="s">
        <v>469</v>
      </c>
    </row>
    <row r="272" spans="1:65" s="13" customFormat="1">
      <c r="B272" s="198"/>
      <c r="C272" s="199"/>
      <c r="D272" s="200" t="s">
        <v>160</v>
      </c>
      <c r="E272" s="199"/>
      <c r="F272" s="202" t="s">
        <v>470</v>
      </c>
      <c r="G272" s="199"/>
      <c r="H272" s="203">
        <v>5.8280000000000003</v>
      </c>
      <c r="I272" s="204"/>
      <c r="J272" s="199"/>
      <c r="K272" s="199"/>
      <c r="L272" s="205"/>
      <c r="M272" s="206"/>
      <c r="N272" s="207"/>
      <c r="O272" s="207"/>
      <c r="P272" s="207"/>
      <c r="Q272" s="207"/>
      <c r="R272" s="207"/>
      <c r="S272" s="207"/>
      <c r="T272" s="208"/>
      <c r="AT272" s="209" t="s">
        <v>160</v>
      </c>
      <c r="AU272" s="209" t="s">
        <v>86</v>
      </c>
      <c r="AV272" s="13" t="s">
        <v>86</v>
      </c>
      <c r="AW272" s="13" t="s">
        <v>4</v>
      </c>
      <c r="AX272" s="13" t="s">
        <v>84</v>
      </c>
      <c r="AY272" s="209" t="s">
        <v>150</v>
      </c>
    </row>
    <row r="273" spans="1:65" s="2" customFormat="1" ht="49.15" customHeight="1">
      <c r="A273" s="33"/>
      <c r="B273" s="34"/>
      <c r="C273" s="225" t="s">
        <v>471</v>
      </c>
      <c r="D273" s="225" t="s">
        <v>321</v>
      </c>
      <c r="E273" s="226" t="s">
        <v>472</v>
      </c>
      <c r="F273" s="227" t="s">
        <v>473</v>
      </c>
      <c r="G273" s="228" t="s">
        <v>156</v>
      </c>
      <c r="H273" s="229">
        <v>5.8280000000000003</v>
      </c>
      <c r="I273" s="230"/>
      <c r="J273" s="231">
        <f>ROUND(I273*H273,2)</f>
        <v>0</v>
      </c>
      <c r="K273" s="227" t="s">
        <v>157</v>
      </c>
      <c r="L273" s="232"/>
      <c r="M273" s="233" t="s">
        <v>1</v>
      </c>
      <c r="N273" s="234" t="s">
        <v>41</v>
      </c>
      <c r="O273" s="70"/>
      <c r="P273" s="194">
        <f>O273*H273</f>
        <v>0</v>
      </c>
      <c r="Q273" s="194">
        <v>5.4000000000000003E-3</v>
      </c>
      <c r="R273" s="194">
        <f>Q273*H273</f>
        <v>3.1471200000000005E-2</v>
      </c>
      <c r="S273" s="194">
        <v>0</v>
      </c>
      <c r="T273" s="195">
        <f>S273*H273</f>
        <v>0</v>
      </c>
      <c r="U273" s="33"/>
      <c r="V273" s="33"/>
      <c r="W273" s="33"/>
      <c r="X273" s="33"/>
      <c r="Y273" s="33"/>
      <c r="Z273" s="33"/>
      <c r="AA273" s="33"/>
      <c r="AB273" s="33"/>
      <c r="AC273" s="33"/>
      <c r="AD273" s="33"/>
      <c r="AE273" s="33"/>
      <c r="AR273" s="196" t="s">
        <v>312</v>
      </c>
      <c r="AT273" s="196" t="s">
        <v>321</v>
      </c>
      <c r="AU273" s="196" t="s">
        <v>86</v>
      </c>
      <c r="AY273" s="16" t="s">
        <v>150</v>
      </c>
      <c r="BE273" s="197">
        <f>IF(N273="základní",J273,0)</f>
        <v>0</v>
      </c>
      <c r="BF273" s="197">
        <f>IF(N273="snížená",J273,0)</f>
        <v>0</v>
      </c>
      <c r="BG273" s="197">
        <f>IF(N273="zákl. přenesená",J273,0)</f>
        <v>0</v>
      </c>
      <c r="BH273" s="197">
        <f>IF(N273="sníž. přenesená",J273,0)</f>
        <v>0</v>
      </c>
      <c r="BI273" s="197">
        <f>IF(N273="nulová",J273,0)</f>
        <v>0</v>
      </c>
      <c r="BJ273" s="16" t="s">
        <v>84</v>
      </c>
      <c r="BK273" s="197">
        <f>ROUND(I273*H273,2)</f>
        <v>0</v>
      </c>
      <c r="BL273" s="16" t="s">
        <v>237</v>
      </c>
      <c r="BM273" s="196" t="s">
        <v>474</v>
      </c>
    </row>
    <row r="274" spans="1:65" s="13" customFormat="1">
      <c r="B274" s="198"/>
      <c r="C274" s="199"/>
      <c r="D274" s="200" t="s">
        <v>160</v>
      </c>
      <c r="E274" s="199"/>
      <c r="F274" s="202" t="s">
        <v>470</v>
      </c>
      <c r="G274" s="199"/>
      <c r="H274" s="203">
        <v>5.8280000000000003</v>
      </c>
      <c r="I274" s="204"/>
      <c r="J274" s="199"/>
      <c r="K274" s="199"/>
      <c r="L274" s="205"/>
      <c r="M274" s="206"/>
      <c r="N274" s="207"/>
      <c r="O274" s="207"/>
      <c r="P274" s="207"/>
      <c r="Q274" s="207"/>
      <c r="R274" s="207"/>
      <c r="S274" s="207"/>
      <c r="T274" s="208"/>
      <c r="AT274" s="209" t="s">
        <v>160</v>
      </c>
      <c r="AU274" s="209" t="s">
        <v>86</v>
      </c>
      <c r="AV274" s="13" t="s">
        <v>86</v>
      </c>
      <c r="AW274" s="13" t="s">
        <v>4</v>
      </c>
      <c r="AX274" s="13" t="s">
        <v>84</v>
      </c>
      <c r="AY274" s="209" t="s">
        <v>150</v>
      </c>
    </row>
    <row r="275" spans="1:65" s="2" customFormat="1" ht="24.2" customHeight="1">
      <c r="A275" s="33"/>
      <c r="B275" s="34"/>
      <c r="C275" s="185" t="s">
        <v>475</v>
      </c>
      <c r="D275" s="185" t="s">
        <v>153</v>
      </c>
      <c r="E275" s="186" t="s">
        <v>476</v>
      </c>
      <c r="F275" s="187" t="s">
        <v>477</v>
      </c>
      <c r="G275" s="188" t="s">
        <v>156</v>
      </c>
      <c r="H275" s="189">
        <v>5</v>
      </c>
      <c r="I275" s="190"/>
      <c r="J275" s="191">
        <f>ROUND(I275*H275,2)</f>
        <v>0</v>
      </c>
      <c r="K275" s="187" t="s">
        <v>157</v>
      </c>
      <c r="L275" s="38"/>
      <c r="M275" s="192" t="s">
        <v>1</v>
      </c>
      <c r="N275" s="193" t="s">
        <v>41</v>
      </c>
      <c r="O275" s="70"/>
      <c r="P275" s="194">
        <f>O275*H275</f>
        <v>0</v>
      </c>
      <c r="Q275" s="194">
        <v>1.2999999999999999E-4</v>
      </c>
      <c r="R275" s="194">
        <f>Q275*H275</f>
        <v>6.4999999999999997E-4</v>
      </c>
      <c r="S275" s="194">
        <v>0</v>
      </c>
      <c r="T275" s="195">
        <f>S275*H275</f>
        <v>0</v>
      </c>
      <c r="U275" s="33"/>
      <c r="V275" s="33"/>
      <c r="W275" s="33"/>
      <c r="X275" s="33"/>
      <c r="Y275" s="33"/>
      <c r="Z275" s="33"/>
      <c r="AA275" s="33"/>
      <c r="AB275" s="33"/>
      <c r="AC275" s="33"/>
      <c r="AD275" s="33"/>
      <c r="AE275" s="33"/>
      <c r="AR275" s="196" t="s">
        <v>237</v>
      </c>
      <c r="AT275" s="196" t="s">
        <v>153</v>
      </c>
      <c r="AU275" s="196" t="s">
        <v>86</v>
      </c>
      <c r="AY275" s="16" t="s">
        <v>150</v>
      </c>
      <c r="BE275" s="197">
        <f>IF(N275="základní",J275,0)</f>
        <v>0</v>
      </c>
      <c r="BF275" s="197">
        <f>IF(N275="snížená",J275,0)</f>
        <v>0</v>
      </c>
      <c r="BG275" s="197">
        <f>IF(N275="zákl. přenesená",J275,0)</f>
        <v>0</v>
      </c>
      <c r="BH275" s="197">
        <f>IF(N275="sníž. přenesená",J275,0)</f>
        <v>0</v>
      </c>
      <c r="BI275" s="197">
        <f>IF(N275="nulová",J275,0)</f>
        <v>0</v>
      </c>
      <c r="BJ275" s="16" t="s">
        <v>84</v>
      </c>
      <c r="BK275" s="197">
        <f>ROUND(I275*H275,2)</f>
        <v>0</v>
      </c>
      <c r="BL275" s="16" t="s">
        <v>237</v>
      </c>
      <c r="BM275" s="196" t="s">
        <v>478</v>
      </c>
    </row>
    <row r="276" spans="1:65" s="2" customFormat="1" ht="24.2" customHeight="1">
      <c r="A276" s="33"/>
      <c r="B276" s="34"/>
      <c r="C276" s="185" t="s">
        <v>479</v>
      </c>
      <c r="D276" s="185" t="s">
        <v>153</v>
      </c>
      <c r="E276" s="186" t="s">
        <v>480</v>
      </c>
      <c r="F276" s="187" t="s">
        <v>481</v>
      </c>
      <c r="G276" s="188" t="s">
        <v>482</v>
      </c>
      <c r="H276" s="235"/>
      <c r="I276" s="190"/>
      <c r="J276" s="191">
        <f>ROUND(I276*H276,2)</f>
        <v>0</v>
      </c>
      <c r="K276" s="187" t="s">
        <v>157</v>
      </c>
      <c r="L276" s="38"/>
      <c r="M276" s="192" t="s">
        <v>1</v>
      </c>
      <c r="N276" s="193" t="s">
        <v>41</v>
      </c>
      <c r="O276" s="70"/>
      <c r="P276" s="194">
        <f>O276*H276</f>
        <v>0</v>
      </c>
      <c r="Q276" s="194">
        <v>0</v>
      </c>
      <c r="R276" s="194">
        <f>Q276*H276</f>
        <v>0</v>
      </c>
      <c r="S276" s="194">
        <v>0</v>
      </c>
      <c r="T276" s="195">
        <f>S276*H276</f>
        <v>0</v>
      </c>
      <c r="U276" s="33"/>
      <c r="V276" s="33"/>
      <c r="W276" s="33"/>
      <c r="X276" s="33"/>
      <c r="Y276" s="33"/>
      <c r="Z276" s="33"/>
      <c r="AA276" s="33"/>
      <c r="AB276" s="33"/>
      <c r="AC276" s="33"/>
      <c r="AD276" s="33"/>
      <c r="AE276" s="33"/>
      <c r="AR276" s="196" t="s">
        <v>237</v>
      </c>
      <c r="AT276" s="196" t="s">
        <v>153</v>
      </c>
      <c r="AU276" s="196" t="s">
        <v>86</v>
      </c>
      <c r="AY276" s="16" t="s">
        <v>150</v>
      </c>
      <c r="BE276" s="197">
        <f>IF(N276="základní",J276,0)</f>
        <v>0</v>
      </c>
      <c r="BF276" s="197">
        <f>IF(N276="snížená",J276,0)</f>
        <v>0</v>
      </c>
      <c r="BG276" s="197">
        <f>IF(N276="zákl. přenesená",J276,0)</f>
        <v>0</v>
      </c>
      <c r="BH276" s="197">
        <f>IF(N276="sníž. přenesená",J276,0)</f>
        <v>0</v>
      </c>
      <c r="BI276" s="197">
        <f>IF(N276="nulová",J276,0)</f>
        <v>0</v>
      </c>
      <c r="BJ276" s="16" t="s">
        <v>84</v>
      </c>
      <c r="BK276" s="197">
        <f>ROUND(I276*H276,2)</f>
        <v>0</v>
      </c>
      <c r="BL276" s="16" t="s">
        <v>237</v>
      </c>
      <c r="BM276" s="196" t="s">
        <v>483</v>
      </c>
    </row>
    <row r="277" spans="1:65" s="12" customFormat="1" ht="22.9" customHeight="1">
      <c r="B277" s="169"/>
      <c r="C277" s="170"/>
      <c r="D277" s="171" t="s">
        <v>75</v>
      </c>
      <c r="E277" s="183" t="s">
        <v>484</v>
      </c>
      <c r="F277" s="183" t="s">
        <v>485</v>
      </c>
      <c r="G277" s="170"/>
      <c r="H277" s="170"/>
      <c r="I277" s="173"/>
      <c r="J277" s="184">
        <f>BK277</f>
        <v>0</v>
      </c>
      <c r="K277" s="170"/>
      <c r="L277" s="175"/>
      <c r="M277" s="176"/>
      <c r="N277" s="177"/>
      <c r="O277" s="177"/>
      <c r="P277" s="178">
        <f>SUM(P278:P281)</f>
        <v>0</v>
      </c>
      <c r="Q277" s="177"/>
      <c r="R277" s="178">
        <f>SUM(R278:R281)</f>
        <v>8.0392500000000006E-2</v>
      </c>
      <c r="S277" s="177"/>
      <c r="T277" s="179">
        <f>SUM(T278:T281)</f>
        <v>0</v>
      </c>
      <c r="AR277" s="180" t="s">
        <v>86</v>
      </c>
      <c r="AT277" s="181" t="s">
        <v>75</v>
      </c>
      <c r="AU277" s="181" t="s">
        <v>84</v>
      </c>
      <c r="AY277" s="180" t="s">
        <v>150</v>
      </c>
      <c r="BK277" s="182">
        <f>SUM(BK278:BK281)</f>
        <v>0</v>
      </c>
    </row>
    <row r="278" spans="1:65" s="2" customFormat="1" ht="24.2" customHeight="1">
      <c r="A278" s="33"/>
      <c r="B278" s="34"/>
      <c r="C278" s="185" t="s">
        <v>486</v>
      </c>
      <c r="D278" s="185" t="s">
        <v>153</v>
      </c>
      <c r="E278" s="186" t="s">
        <v>487</v>
      </c>
      <c r="F278" s="187" t="s">
        <v>488</v>
      </c>
      <c r="G278" s="188" t="s">
        <v>156</v>
      </c>
      <c r="H278" s="189">
        <v>5</v>
      </c>
      <c r="I278" s="190"/>
      <c r="J278" s="191">
        <f>ROUND(I278*H278,2)</f>
        <v>0</v>
      </c>
      <c r="K278" s="187" t="s">
        <v>157</v>
      </c>
      <c r="L278" s="38"/>
      <c r="M278" s="192" t="s">
        <v>1</v>
      </c>
      <c r="N278" s="193" t="s">
        <v>41</v>
      </c>
      <c r="O278" s="70"/>
      <c r="P278" s="194">
        <f>O278*H278</f>
        <v>0</v>
      </c>
      <c r="Q278" s="194">
        <v>2.0400000000000001E-3</v>
      </c>
      <c r="R278" s="194">
        <f>Q278*H278</f>
        <v>1.0200000000000001E-2</v>
      </c>
      <c r="S278" s="194">
        <v>0</v>
      </c>
      <c r="T278" s="195">
        <f>S278*H278</f>
        <v>0</v>
      </c>
      <c r="U278" s="33"/>
      <c r="V278" s="33"/>
      <c r="W278" s="33"/>
      <c r="X278" s="33"/>
      <c r="Y278" s="33"/>
      <c r="Z278" s="33"/>
      <c r="AA278" s="33"/>
      <c r="AB278" s="33"/>
      <c r="AC278" s="33"/>
      <c r="AD278" s="33"/>
      <c r="AE278" s="33"/>
      <c r="AR278" s="196" t="s">
        <v>237</v>
      </c>
      <c r="AT278" s="196" t="s">
        <v>153</v>
      </c>
      <c r="AU278" s="196" t="s">
        <v>86</v>
      </c>
      <c r="AY278" s="16" t="s">
        <v>150</v>
      </c>
      <c r="BE278" s="197">
        <f>IF(N278="základní",J278,0)</f>
        <v>0</v>
      </c>
      <c r="BF278" s="197">
        <f>IF(N278="snížená",J278,0)</f>
        <v>0</v>
      </c>
      <c r="BG278" s="197">
        <f>IF(N278="zákl. přenesená",J278,0)</f>
        <v>0</v>
      </c>
      <c r="BH278" s="197">
        <f>IF(N278="sníž. přenesená",J278,0)</f>
        <v>0</v>
      </c>
      <c r="BI278" s="197">
        <f>IF(N278="nulová",J278,0)</f>
        <v>0</v>
      </c>
      <c r="BJ278" s="16" t="s">
        <v>84</v>
      </c>
      <c r="BK278" s="197">
        <f>ROUND(I278*H278,2)</f>
        <v>0</v>
      </c>
      <c r="BL278" s="16" t="s">
        <v>237</v>
      </c>
      <c r="BM278" s="196" t="s">
        <v>489</v>
      </c>
    </row>
    <row r="279" spans="1:65" s="2" customFormat="1" ht="24.2" customHeight="1">
      <c r="A279" s="33"/>
      <c r="B279" s="34"/>
      <c r="C279" s="225" t="s">
        <v>490</v>
      </c>
      <c r="D279" s="225" t="s">
        <v>321</v>
      </c>
      <c r="E279" s="226" t="s">
        <v>491</v>
      </c>
      <c r="F279" s="227" t="s">
        <v>492</v>
      </c>
      <c r="G279" s="228" t="s">
        <v>156</v>
      </c>
      <c r="H279" s="229">
        <v>5.25</v>
      </c>
      <c r="I279" s="230"/>
      <c r="J279" s="231">
        <f>ROUND(I279*H279,2)</f>
        <v>0</v>
      </c>
      <c r="K279" s="227" t="s">
        <v>157</v>
      </c>
      <c r="L279" s="232"/>
      <c r="M279" s="233" t="s">
        <v>1</v>
      </c>
      <c r="N279" s="234" t="s">
        <v>41</v>
      </c>
      <c r="O279" s="70"/>
      <c r="P279" s="194">
        <f>O279*H279</f>
        <v>0</v>
      </c>
      <c r="Q279" s="194">
        <v>1.337E-2</v>
      </c>
      <c r="R279" s="194">
        <f>Q279*H279</f>
        <v>7.0192500000000005E-2</v>
      </c>
      <c r="S279" s="194">
        <v>0</v>
      </c>
      <c r="T279" s="195">
        <f>S279*H279</f>
        <v>0</v>
      </c>
      <c r="U279" s="33"/>
      <c r="V279" s="33"/>
      <c r="W279" s="33"/>
      <c r="X279" s="33"/>
      <c r="Y279" s="33"/>
      <c r="Z279" s="33"/>
      <c r="AA279" s="33"/>
      <c r="AB279" s="33"/>
      <c r="AC279" s="33"/>
      <c r="AD279" s="33"/>
      <c r="AE279" s="33"/>
      <c r="AR279" s="196" t="s">
        <v>312</v>
      </c>
      <c r="AT279" s="196" t="s">
        <v>321</v>
      </c>
      <c r="AU279" s="196" t="s">
        <v>86</v>
      </c>
      <c r="AY279" s="16" t="s">
        <v>150</v>
      </c>
      <c r="BE279" s="197">
        <f>IF(N279="základní",J279,0)</f>
        <v>0</v>
      </c>
      <c r="BF279" s="197">
        <f>IF(N279="snížená",J279,0)</f>
        <v>0</v>
      </c>
      <c r="BG279" s="197">
        <f>IF(N279="zákl. přenesená",J279,0)</f>
        <v>0</v>
      </c>
      <c r="BH279" s="197">
        <f>IF(N279="sníž. přenesená",J279,0)</f>
        <v>0</v>
      </c>
      <c r="BI279" s="197">
        <f>IF(N279="nulová",J279,0)</f>
        <v>0</v>
      </c>
      <c r="BJ279" s="16" t="s">
        <v>84</v>
      </c>
      <c r="BK279" s="197">
        <f>ROUND(I279*H279,2)</f>
        <v>0</v>
      </c>
      <c r="BL279" s="16" t="s">
        <v>237</v>
      </c>
      <c r="BM279" s="196" t="s">
        <v>493</v>
      </c>
    </row>
    <row r="280" spans="1:65" s="13" customFormat="1">
      <c r="B280" s="198"/>
      <c r="C280" s="199"/>
      <c r="D280" s="200" t="s">
        <v>160</v>
      </c>
      <c r="E280" s="199"/>
      <c r="F280" s="202" t="s">
        <v>494</v>
      </c>
      <c r="G280" s="199"/>
      <c r="H280" s="203">
        <v>5.25</v>
      </c>
      <c r="I280" s="204"/>
      <c r="J280" s="199"/>
      <c r="K280" s="199"/>
      <c r="L280" s="205"/>
      <c r="M280" s="206"/>
      <c r="N280" s="207"/>
      <c r="O280" s="207"/>
      <c r="P280" s="207"/>
      <c r="Q280" s="207"/>
      <c r="R280" s="207"/>
      <c r="S280" s="207"/>
      <c r="T280" s="208"/>
      <c r="AT280" s="209" t="s">
        <v>160</v>
      </c>
      <c r="AU280" s="209" t="s">
        <v>86</v>
      </c>
      <c r="AV280" s="13" t="s">
        <v>86</v>
      </c>
      <c r="AW280" s="13" t="s">
        <v>4</v>
      </c>
      <c r="AX280" s="13" t="s">
        <v>84</v>
      </c>
      <c r="AY280" s="209" t="s">
        <v>150</v>
      </c>
    </row>
    <row r="281" spans="1:65" s="2" customFormat="1" ht="24.2" customHeight="1">
      <c r="A281" s="33"/>
      <c r="B281" s="34"/>
      <c r="C281" s="185" t="s">
        <v>495</v>
      </c>
      <c r="D281" s="185" t="s">
        <v>153</v>
      </c>
      <c r="E281" s="186" t="s">
        <v>496</v>
      </c>
      <c r="F281" s="187" t="s">
        <v>497</v>
      </c>
      <c r="G281" s="188" t="s">
        <v>482</v>
      </c>
      <c r="H281" s="235"/>
      <c r="I281" s="190"/>
      <c r="J281" s="191">
        <f>ROUND(I281*H281,2)</f>
        <v>0</v>
      </c>
      <c r="K281" s="187" t="s">
        <v>157</v>
      </c>
      <c r="L281" s="38"/>
      <c r="M281" s="192" t="s">
        <v>1</v>
      </c>
      <c r="N281" s="193" t="s">
        <v>41</v>
      </c>
      <c r="O281" s="70"/>
      <c r="P281" s="194">
        <f>O281*H281</f>
        <v>0</v>
      </c>
      <c r="Q281" s="194">
        <v>0</v>
      </c>
      <c r="R281" s="194">
        <f>Q281*H281</f>
        <v>0</v>
      </c>
      <c r="S281" s="194">
        <v>0</v>
      </c>
      <c r="T281" s="195">
        <f>S281*H281</f>
        <v>0</v>
      </c>
      <c r="U281" s="33"/>
      <c r="V281" s="33"/>
      <c r="W281" s="33"/>
      <c r="X281" s="33"/>
      <c r="Y281" s="33"/>
      <c r="Z281" s="33"/>
      <c r="AA281" s="33"/>
      <c r="AB281" s="33"/>
      <c r="AC281" s="33"/>
      <c r="AD281" s="33"/>
      <c r="AE281" s="33"/>
      <c r="AR281" s="196" t="s">
        <v>237</v>
      </c>
      <c r="AT281" s="196" t="s">
        <v>153</v>
      </c>
      <c r="AU281" s="196" t="s">
        <v>86</v>
      </c>
      <c r="AY281" s="16" t="s">
        <v>150</v>
      </c>
      <c r="BE281" s="197">
        <f>IF(N281="základní",J281,0)</f>
        <v>0</v>
      </c>
      <c r="BF281" s="197">
        <f>IF(N281="snížená",J281,0)</f>
        <v>0</v>
      </c>
      <c r="BG281" s="197">
        <f>IF(N281="zákl. přenesená",J281,0)</f>
        <v>0</v>
      </c>
      <c r="BH281" s="197">
        <f>IF(N281="sníž. přenesená",J281,0)</f>
        <v>0</v>
      </c>
      <c r="BI281" s="197">
        <f>IF(N281="nulová",J281,0)</f>
        <v>0</v>
      </c>
      <c r="BJ281" s="16" t="s">
        <v>84</v>
      </c>
      <c r="BK281" s="197">
        <f>ROUND(I281*H281,2)</f>
        <v>0</v>
      </c>
      <c r="BL281" s="16" t="s">
        <v>237</v>
      </c>
      <c r="BM281" s="196" t="s">
        <v>498</v>
      </c>
    </row>
    <row r="282" spans="1:65" s="12" customFormat="1" ht="22.9" customHeight="1">
      <c r="B282" s="169"/>
      <c r="C282" s="170"/>
      <c r="D282" s="171" t="s">
        <v>75</v>
      </c>
      <c r="E282" s="183" t="s">
        <v>499</v>
      </c>
      <c r="F282" s="183" t="s">
        <v>500</v>
      </c>
      <c r="G282" s="170"/>
      <c r="H282" s="170"/>
      <c r="I282" s="173"/>
      <c r="J282" s="184">
        <f>BK282</f>
        <v>0</v>
      </c>
      <c r="K282" s="170"/>
      <c r="L282" s="175"/>
      <c r="M282" s="176"/>
      <c r="N282" s="177"/>
      <c r="O282" s="177"/>
      <c r="P282" s="178">
        <f>SUM(P283:P298)</f>
        <v>0</v>
      </c>
      <c r="Q282" s="177"/>
      <c r="R282" s="178">
        <f>SUM(R283:R298)</f>
        <v>5.3282999999999997E-2</v>
      </c>
      <c r="S282" s="177"/>
      <c r="T282" s="179">
        <f>SUM(T283:T298)</f>
        <v>0.71019199999999993</v>
      </c>
      <c r="AR282" s="180" t="s">
        <v>86</v>
      </c>
      <c r="AT282" s="181" t="s">
        <v>75</v>
      </c>
      <c r="AU282" s="181" t="s">
        <v>84</v>
      </c>
      <c r="AY282" s="180" t="s">
        <v>150</v>
      </c>
      <c r="BK282" s="182">
        <f>SUM(BK283:BK298)</f>
        <v>0</v>
      </c>
    </row>
    <row r="283" spans="1:65" s="2" customFormat="1" ht="16.5" customHeight="1">
      <c r="A283" s="33"/>
      <c r="B283" s="34"/>
      <c r="C283" s="185" t="s">
        <v>501</v>
      </c>
      <c r="D283" s="185" t="s">
        <v>153</v>
      </c>
      <c r="E283" s="186" t="s">
        <v>502</v>
      </c>
      <c r="F283" s="187" t="s">
        <v>503</v>
      </c>
      <c r="G283" s="188" t="s">
        <v>182</v>
      </c>
      <c r="H283" s="189">
        <v>47.6</v>
      </c>
      <c r="I283" s="190"/>
      <c r="J283" s="191">
        <f t="shared" ref="J283:J298" si="20">ROUND(I283*H283,2)</f>
        <v>0</v>
      </c>
      <c r="K283" s="187" t="s">
        <v>157</v>
      </c>
      <c r="L283" s="38"/>
      <c r="M283" s="192" t="s">
        <v>1</v>
      </c>
      <c r="N283" s="193" t="s">
        <v>41</v>
      </c>
      <c r="O283" s="70"/>
      <c r="P283" s="194">
        <f t="shared" ref="P283:P298" si="21">O283*H283</f>
        <v>0</v>
      </c>
      <c r="Q283" s="194">
        <v>0</v>
      </c>
      <c r="R283" s="194">
        <f t="shared" ref="R283:R298" si="22">Q283*H283</f>
        <v>0</v>
      </c>
      <c r="S283" s="194">
        <v>1.4919999999999999E-2</v>
      </c>
      <c r="T283" s="195">
        <f t="shared" ref="T283:T298" si="23">S283*H283</f>
        <v>0.71019199999999993</v>
      </c>
      <c r="U283" s="33"/>
      <c r="V283" s="33"/>
      <c r="W283" s="33"/>
      <c r="X283" s="33"/>
      <c r="Y283" s="33"/>
      <c r="Z283" s="33"/>
      <c r="AA283" s="33"/>
      <c r="AB283" s="33"/>
      <c r="AC283" s="33"/>
      <c r="AD283" s="33"/>
      <c r="AE283" s="33"/>
      <c r="AR283" s="196" t="s">
        <v>237</v>
      </c>
      <c r="AT283" s="196" t="s">
        <v>153</v>
      </c>
      <c r="AU283" s="196" t="s">
        <v>86</v>
      </c>
      <c r="AY283" s="16" t="s">
        <v>150</v>
      </c>
      <c r="BE283" s="197">
        <f t="shared" ref="BE283:BE298" si="24">IF(N283="základní",J283,0)</f>
        <v>0</v>
      </c>
      <c r="BF283" s="197">
        <f t="shared" ref="BF283:BF298" si="25">IF(N283="snížená",J283,0)</f>
        <v>0</v>
      </c>
      <c r="BG283" s="197">
        <f t="shared" ref="BG283:BG298" si="26">IF(N283="zákl. přenesená",J283,0)</f>
        <v>0</v>
      </c>
      <c r="BH283" s="197">
        <f t="shared" ref="BH283:BH298" si="27">IF(N283="sníž. přenesená",J283,0)</f>
        <v>0</v>
      </c>
      <c r="BI283" s="197">
        <f t="shared" ref="BI283:BI298" si="28">IF(N283="nulová",J283,0)</f>
        <v>0</v>
      </c>
      <c r="BJ283" s="16" t="s">
        <v>84</v>
      </c>
      <c r="BK283" s="197">
        <f t="shared" ref="BK283:BK298" si="29">ROUND(I283*H283,2)</f>
        <v>0</v>
      </c>
      <c r="BL283" s="16" t="s">
        <v>237</v>
      </c>
      <c r="BM283" s="196" t="s">
        <v>504</v>
      </c>
    </row>
    <row r="284" spans="1:65" s="2" customFormat="1" ht="16.5" customHeight="1">
      <c r="A284" s="33"/>
      <c r="B284" s="34"/>
      <c r="C284" s="185" t="s">
        <v>505</v>
      </c>
      <c r="D284" s="185" t="s">
        <v>153</v>
      </c>
      <c r="E284" s="186" t="s">
        <v>506</v>
      </c>
      <c r="F284" s="187" t="s">
        <v>507</v>
      </c>
      <c r="G284" s="188" t="s">
        <v>182</v>
      </c>
      <c r="H284" s="189">
        <v>14.5</v>
      </c>
      <c r="I284" s="190"/>
      <c r="J284" s="191">
        <f t="shared" si="20"/>
        <v>0</v>
      </c>
      <c r="K284" s="187" t="s">
        <v>157</v>
      </c>
      <c r="L284" s="38"/>
      <c r="M284" s="192" t="s">
        <v>1</v>
      </c>
      <c r="N284" s="193" t="s">
        <v>41</v>
      </c>
      <c r="O284" s="70"/>
      <c r="P284" s="194">
        <f t="shared" si="21"/>
        <v>0</v>
      </c>
      <c r="Q284" s="194">
        <v>4.0999999999999999E-4</v>
      </c>
      <c r="R284" s="194">
        <f t="shared" si="22"/>
        <v>5.9449999999999998E-3</v>
      </c>
      <c r="S284" s="194">
        <v>0</v>
      </c>
      <c r="T284" s="195">
        <f t="shared" si="23"/>
        <v>0</v>
      </c>
      <c r="U284" s="33"/>
      <c r="V284" s="33"/>
      <c r="W284" s="33"/>
      <c r="X284" s="33"/>
      <c r="Y284" s="33"/>
      <c r="Z284" s="33"/>
      <c r="AA284" s="33"/>
      <c r="AB284" s="33"/>
      <c r="AC284" s="33"/>
      <c r="AD284" s="33"/>
      <c r="AE284" s="33"/>
      <c r="AR284" s="196" t="s">
        <v>237</v>
      </c>
      <c r="AT284" s="196" t="s">
        <v>153</v>
      </c>
      <c r="AU284" s="196" t="s">
        <v>86</v>
      </c>
      <c r="AY284" s="16" t="s">
        <v>150</v>
      </c>
      <c r="BE284" s="197">
        <f t="shared" si="24"/>
        <v>0</v>
      </c>
      <c r="BF284" s="197">
        <f t="shared" si="25"/>
        <v>0</v>
      </c>
      <c r="BG284" s="197">
        <f t="shared" si="26"/>
        <v>0</v>
      </c>
      <c r="BH284" s="197">
        <f t="shared" si="27"/>
        <v>0</v>
      </c>
      <c r="BI284" s="197">
        <f t="shared" si="28"/>
        <v>0</v>
      </c>
      <c r="BJ284" s="16" t="s">
        <v>84</v>
      </c>
      <c r="BK284" s="197">
        <f t="shared" si="29"/>
        <v>0</v>
      </c>
      <c r="BL284" s="16" t="s">
        <v>237</v>
      </c>
      <c r="BM284" s="196" t="s">
        <v>508</v>
      </c>
    </row>
    <row r="285" spans="1:65" s="2" customFormat="1" ht="16.5" customHeight="1">
      <c r="A285" s="33"/>
      <c r="B285" s="34"/>
      <c r="C285" s="185" t="s">
        <v>509</v>
      </c>
      <c r="D285" s="185" t="s">
        <v>153</v>
      </c>
      <c r="E285" s="186" t="s">
        <v>510</v>
      </c>
      <c r="F285" s="187" t="s">
        <v>511</v>
      </c>
      <c r="G285" s="188" t="s">
        <v>182</v>
      </c>
      <c r="H285" s="189">
        <v>6.6</v>
      </c>
      <c r="I285" s="190"/>
      <c r="J285" s="191">
        <f t="shared" si="20"/>
        <v>0</v>
      </c>
      <c r="K285" s="187" t="s">
        <v>157</v>
      </c>
      <c r="L285" s="38"/>
      <c r="M285" s="192" t="s">
        <v>1</v>
      </c>
      <c r="N285" s="193" t="s">
        <v>41</v>
      </c>
      <c r="O285" s="70"/>
      <c r="P285" s="194">
        <f t="shared" si="21"/>
        <v>0</v>
      </c>
      <c r="Q285" s="194">
        <v>4.8000000000000001E-4</v>
      </c>
      <c r="R285" s="194">
        <f t="shared" si="22"/>
        <v>3.1679999999999998E-3</v>
      </c>
      <c r="S285" s="194">
        <v>0</v>
      </c>
      <c r="T285" s="195">
        <f t="shared" si="23"/>
        <v>0</v>
      </c>
      <c r="U285" s="33"/>
      <c r="V285" s="33"/>
      <c r="W285" s="33"/>
      <c r="X285" s="33"/>
      <c r="Y285" s="33"/>
      <c r="Z285" s="33"/>
      <c r="AA285" s="33"/>
      <c r="AB285" s="33"/>
      <c r="AC285" s="33"/>
      <c r="AD285" s="33"/>
      <c r="AE285" s="33"/>
      <c r="AR285" s="196" t="s">
        <v>237</v>
      </c>
      <c r="AT285" s="196" t="s">
        <v>153</v>
      </c>
      <c r="AU285" s="196" t="s">
        <v>86</v>
      </c>
      <c r="AY285" s="16" t="s">
        <v>150</v>
      </c>
      <c r="BE285" s="197">
        <f t="shared" si="24"/>
        <v>0</v>
      </c>
      <c r="BF285" s="197">
        <f t="shared" si="25"/>
        <v>0</v>
      </c>
      <c r="BG285" s="197">
        <f t="shared" si="26"/>
        <v>0</v>
      </c>
      <c r="BH285" s="197">
        <f t="shared" si="27"/>
        <v>0</v>
      </c>
      <c r="BI285" s="197">
        <f t="shared" si="28"/>
        <v>0</v>
      </c>
      <c r="BJ285" s="16" t="s">
        <v>84</v>
      </c>
      <c r="BK285" s="197">
        <f t="shared" si="29"/>
        <v>0</v>
      </c>
      <c r="BL285" s="16" t="s">
        <v>237</v>
      </c>
      <c r="BM285" s="196" t="s">
        <v>512</v>
      </c>
    </row>
    <row r="286" spans="1:65" s="2" customFormat="1" ht="16.5" customHeight="1">
      <c r="A286" s="33"/>
      <c r="B286" s="34"/>
      <c r="C286" s="185" t="s">
        <v>513</v>
      </c>
      <c r="D286" s="185" t="s">
        <v>153</v>
      </c>
      <c r="E286" s="186" t="s">
        <v>514</v>
      </c>
      <c r="F286" s="187" t="s">
        <v>515</v>
      </c>
      <c r="G286" s="188" t="s">
        <v>182</v>
      </c>
      <c r="H286" s="189">
        <v>13</v>
      </c>
      <c r="I286" s="190"/>
      <c r="J286" s="191">
        <f t="shared" si="20"/>
        <v>0</v>
      </c>
      <c r="K286" s="187" t="s">
        <v>157</v>
      </c>
      <c r="L286" s="38"/>
      <c r="M286" s="192" t="s">
        <v>1</v>
      </c>
      <c r="N286" s="193" t="s">
        <v>41</v>
      </c>
      <c r="O286" s="70"/>
      <c r="P286" s="194">
        <f t="shared" si="21"/>
        <v>0</v>
      </c>
      <c r="Q286" s="194">
        <v>7.1000000000000002E-4</v>
      </c>
      <c r="R286" s="194">
        <f t="shared" si="22"/>
        <v>9.2300000000000004E-3</v>
      </c>
      <c r="S286" s="194">
        <v>0</v>
      </c>
      <c r="T286" s="195">
        <f t="shared" si="23"/>
        <v>0</v>
      </c>
      <c r="U286" s="33"/>
      <c r="V286" s="33"/>
      <c r="W286" s="33"/>
      <c r="X286" s="33"/>
      <c r="Y286" s="33"/>
      <c r="Z286" s="33"/>
      <c r="AA286" s="33"/>
      <c r="AB286" s="33"/>
      <c r="AC286" s="33"/>
      <c r="AD286" s="33"/>
      <c r="AE286" s="33"/>
      <c r="AR286" s="196" t="s">
        <v>237</v>
      </c>
      <c r="AT286" s="196" t="s">
        <v>153</v>
      </c>
      <c r="AU286" s="196" t="s">
        <v>86</v>
      </c>
      <c r="AY286" s="16" t="s">
        <v>150</v>
      </c>
      <c r="BE286" s="197">
        <f t="shared" si="24"/>
        <v>0</v>
      </c>
      <c r="BF286" s="197">
        <f t="shared" si="25"/>
        <v>0</v>
      </c>
      <c r="BG286" s="197">
        <f t="shared" si="26"/>
        <v>0</v>
      </c>
      <c r="BH286" s="197">
        <f t="shared" si="27"/>
        <v>0</v>
      </c>
      <c r="BI286" s="197">
        <f t="shared" si="28"/>
        <v>0</v>
      </c>
      <c r="BJ286" s="16" t="s">
        <v>84</v>
      </c>
      <c r="BK286" s="197">
        <f t="shared" si="29"/>
        <v>0</v>
      </c>
      <c r="BL286" s="16" t="s">
        <v>237</v>
      </c>
      <c r="BM286" s="196" t="s">
        <v>516</v>
      </c>
    </row>
    <row r="287" spans="1:65" s="2" customFormat="1" ht="16.5" customHeight="1">
      <c r="A287" s="33"/>
      <c r="B287" s="34"/>
      <c r="C287" s="185" t="s">
        <v>517</v>
      </c>
      <c r="D287" s="185" t="s">
        <v>153</v>
      </c>
      <c r="E287" s="186" t="s">
        <v>518</v>
      </c>
      <c r="F287" s="187" t="s">
        <v>519</v>
      </c>
      <c r="G287" s="188" t="s">
        <v>182</v>
      </c>
      <c r="H287" s="189">
        <v>13.5</v>
      </c>
      <c r="I287" s="190"/>
      <c r="J287" s="191">
        <f t="shared" si="20"/>
        <v>0</v>
      </c>
      <c r="K287" s="187" t="s">
        <v>157</v>
      </c>
      <c r="L287" s="38"/>
      <c r="M287" s="192" t="s">
        <v>1</v>
      </c>
      <c r="N287" s="193" t="s">
        <v>41</v>
      </c>
      <c r="O287" s="70"/>
      <c r="P287" s="194">
        <f t="shared" si="21"/>
        <v>0</v>
      </c>
      <c r="Q287" s="194">
        <v>2.2399999999999998E-3</v>
      </c>
      <c r="R287" s="194">
        <f t="shared" si="22"/>
        <v>3.0239999999999996E-2</v>
      </c>
      <c r="S287" s="194">
        <v>0</v>
      </c>
      <c r="T287" s="195">
        <f t="shared" si="23"/>
        <v>0</v>
      </c>
      <c r="U287" s="33"/>
      <c r="V287" s="33"/>
      <c r="W287" s="33"/>
      <c r="X287" s="33"/>
      <c r="Y287" s="33"/>
      <c r="Z287" s="33"/>
      <c r="AA287" s="33"/>
      <c r="AB287" s="33"/>
      <c r="AC287" s="33"/>
      <c r="AD287" s="33"/>
      <c r="AE287" s="33"/>
      <c r="AR287" s="196" t="s">
        <v>237</v>
      </c>
      <c r="AT287" s="196" t="s">
        <v>153</v>
      </c>
      <c r="AU287" s="196" t="s">
        <v>86</v>
      </c>
      <c r="AY287" s="16" t="s">
        <v>150</v>
      </c>
      <c r="BE287" s="197">
        <f t="shared" si="24"/>
        <v>0</v>
      </c>
      <c r="BF287" s="197">
        <f t="shared" si="25"/>
        <v>0</v>
      </c>
      <c r="BG287" s="197">
        <f t="shared" si="26"/>
        <v>0</v>
      </c>
      <c r="BH287" s="197">
        <f t="shared" si="27"/>
        <v>0</v>
      </c>
      <c r="BI287" s="197">
        <f t="shared" si="28"/>
        <v>0</v>
      </c>
      <c r="BJ287" s="16" t="s">
        <v>84</v>
      </c>
      <c r="BK287" s="197">
        <f t="shared" si="29"/>
        <v>0</v>
      </c>
      <c r="BL287" s="16" t="s">
        <v>237</v>
      </c>
      <c r="BM287" s="196" t="s">
        <v>520</v>
      </c>
    </row>
    <row r="288" spans="1:65" s="2" customFormat="1" ht="16.5" customHeight="1">
      <c r="A288" s="33"/>
      <c r="B288" s="34"/>
      <c r="C288" s="185" t="s">
        <v>521</v>
      </c>
      <c r="D288" s="185" t="s">
        <v>153</v>
      </c>
      <c r="E288" s="186" t="s">
        <v>522</v>
      </c>
      <c r="F288" s="187" t="s">
        <v>523</v>
      </c>
      <c r="G288" s="188" t="s">
        <v>164</v>
      </c>
      <c r="H288" s="189">
        <v>2</v>
      </c>
      <c r="I288" s="190"/>
      <c r="J288" s="191">
        <f t="shared" si="20"/>
        <v>0</v>
      </c>
      <c r="K288" s="187" t="s">
        <v>157</v>
      </c>
      <c r="L288" s="38"/>
      <c r="M288" s="192" t="s">
        <v>1</v>
      </c>
      <c r="N288" s="193" t="s">
        <v>41</v>
      </c>
      <c r="O288" s="70"/>
      <c r="P288" s="194">
        <f t="shared" si="21"/>
        <v>0</v>
      </c>
      <c r="Q288" s="194">
        <v>0</v>
      </c>
      <c r="R288" s="194">
        <f t="shared" si="22"/>
        <v>0</v>
      </c>
      <c r="S288" s="194">
        <v>0</v>
      </c>
      <c r="T288" s="195">
        <f t="shared" si="23"/>
        <v>0</v>
      </c>
      <c r="U288" s="33"/>
      <c r="V288" s="33"/>
      <c r="W288" s="33"/>
      <c r="X288" s="33"/>
      <c r="Y288" s="33"/>
      <c r="Z288" s="33"/>
      <c r="AA288" s="33"/>
      <c r="AB288" s="33"/>
      <c r="AC288" s="33"/>
      <c r="AD288" s="33"/>
      <c r="AE288" s="33"/>
      <c r="AR288" s="196" t="s">
        <v>237</v>
      </c>
      <c r="AT288" s="196" t="s">
        <v>153</v>
      </c>
      <c r="AU288" s="196" t="s">
        <v>86</v>
      </c>
      <c r="AY288" s="16" t="s">
        <v>150</v>
      </c>
      <c r="BE288" s="197">
        <f t="shared" si="24"/>
        <v>0</v>
      </c>
      <c r="BF288" s="197">
        <f t="shared" si="25"/>
        <v>0</v>
      </c>
      <c r="BG288" s="197">
        <f t="shared" si="26"/>
        <v>0</v>
      </c>
      <c r="BH288" s="197">
        <f t="shared" si="27"/>
        <v>0</v>
      </c>
      <c r="BI288" s="197">
        <f t="shared" si="28"/>
        <v>0</v>
      </c>
      <c r="BJ288" s="16" t="s">
        <v>84</v>
      </c>
      <c r="BK288" s="197">
        <f t="shared" si="29"/>
        <v>0</v>
      </c>
      <c r="BL288" s="16" t="s">
        <v>237</v>
      </c>
      <c r="BM288" s="196" t="s">
        <v>524</v>
      </c>
    </row>
    <row r="289" spans="1:65" s="2" customFormat="1" ht="16.5" customHeight="1">
      <c r="A289" s="33"/>
      <c r="B289" s="34"/>
      <c r="C289" s="185" t="s">
        <v>525</v>
      </c>
      <c r="D289" s="185" t="s">
        <v>153</v>
      </c>
      <c r="E289" s="186" t="s">
        <v>526</v>
      </c>
      <c r="F289" s="187" t="s">
        <v>527</v>
      </c>
      <c r="G289" s="188" t="s">
        <v>164</v>
      </c>
      <c r="H289" s="189">
        <v>10</v>
      </c>
      <c r="I289" s="190"/>
      <c r="J289" s="191">
        <f t="shared" si="20"/>
        <v>0</v>
      </c>
      <c r="K289" s="187" t="s">
        <v>157</v>
      </c>
      <c r="L289" s="38"/>
      <c r="M289" s="192" t="s">
        <v>1</v>
      </c>
      <c r="N289" s="193" t="s">
        <v>41</v>
      </c>
      <c r="O289" s="70"/>
      <c r="P289" s="194">
        <f t="shared" si="21"/>
        <v>0</v>
      </c>
      <c r="Q289" s="194">
        <v>0</v>
      </c>
      <c r="R289" s="194">
        <f t="shared" si="22"/>
        <v>0</v>
      </c>
      <c r="S289" s="194">
        <v>0</v>
      </c>
      <c r="T289" s="195">
        <f t="shared" si="23"/>
        <v>0</v>
      </c>
      <c r="U289" s="33"/>
      <c r="V289" s="33"/>
      <c r="W289" s="33"/>
      <c r="X289" s="33"/>
      <c r="Y289" s="33"/>
      <c r="Z289" s="33"/>
      <c r="AA289" s="33"/>
      <c r="AB289" s="33"/>
      <c r="AC289" s="33"/>
      <c r="AD289" s="33"/>
      <c r="AE289" s="33"/>
      <c r="AR289" s="196" t="s">
        <v>237</v>
      </c>
      <c r="AT289" s="196" t="s">
        <v>153</v>
      </c>
      <c r="AU289" s="196" t="s">
        <v>86</v>
      </c>
      <c r="AY289" s="16" t="s">
        <v>150</v>
      </c>
      <c r="BE289" s="197">
        <f t="shared" si="24"/>
        <v>0</v>
      </c>
      <c r="BF289" s="197">
        <f t="shared" si="25"/>
        <v>0</v>
      </c>
      <c r="BG289" s="197">
        <f t="shared" si="26"/>
        <v>0</v>
      </c>
      <c r="BH289" s="197">
        <f t="shared" si="27"/>
        <v>0</v>
      </c>
      <c r="BI289" s="197">
        <f t="shared" si="28"/>
        <v>0</v>
      </c>
      <c r="BJ289" s="16" t="s">
        <v>84</v>
      </c>
      <c r="BK289" s="197">
        <f t="shared" si="29"/>
        <v>0</v>
      </c>
      <c r="BL289" s="16" t="s">
        <v>237</v>
      </c>
      <c r="BM289" s="196" t="s">
        <v>528</v>
      </c>
    </row>
    <row r="290" spans="1:65" s="2" customFormat="1" ht="16.5" customHeight="1">
      <c r="A290" s="33"/>
      <c r="B290" s="34"/>
      <c r="C290" s="185" t="s">
        <v>529</v>
      </c>
      <c r="D290" s="185" t="s">
        <v>153</v>
      </c>
      <c r="E290" s="186" t="s">
        <v>530</v>
      </c>
      <c r="F290" s="187" t="s">
        <v>531</v>
      </c>
      <c r="G290" s="188" t="s">
        <v>164</v>
      </c>
      <c r="H290" s="189">
        <v>2</v>
      </c>
      <c r="I290" s="190"/>
      <c r="J290" s="191">
        <f t="shared" si="20"/>
        <v>0</v>
      </c>
      <c r="K290" s="187" t="s">
        <v>157</v>
      </c>
      <c r="L290" s="38"/>
      <c r="M290" s="192" t="s">
        <v>1</v>
      </c>
      <c r="N290" s="193" t="s">
        <v>41</v>
      </c>
      <c r="O290" s="70"/>
      <c r="P290" s="194">
        <f t="shared" si="21"/>
        <v>0</v>
      </c>
      <c r="Q290" s="194">
        <v>0</v>
      </c>
      <c r="R290" s="194">
        <f t="shared" si="22"/>
        <v>0</v>
      </c>
      <c r="S290" s="194">
        <v>0</v>
      </c>
      <c r="T290" s="195">
        <f t="shared" si="23"/>
        <v>0</v>
      </c>
      <c r="U290" s="33"/>
      <c r="V290" s="33"/>
      <c r="W290" s="33"/>
      <c r="X290" s="33"/>
      <c r="Y290" s="33"/>
      <c r="Z290" s="33"/>
      <c r="AA290" s="33"/>
      <c r="AB290" s="33"/>
      <c r="AC290" s="33"/>
      <c r="AD290" s="33"/>
      <c r="AE290" s="33"/>
      <c r="AR290" s="196" t="s">
        <v>237</v>
      </c>
      <c r="AT290" s="196" t="s">
        <v>153</v>
      </c>
      <c r="AU290" s="196" t="s">
        <v>86</v>
      </c>
      <c r="AY290" s="16" t="s">
        <v>150</v>
      </c>
      <c r="BE290" s="197">
        <f t="shared" si="24"/>
        <v>0</v>
      </c>
      <c r="BF290" s="197">
        <f t="shared" si="25"/>
        <v>0</v>
      </c>
      <c r="BG290" s="197">
        <f t="shared" si="26"/>
        <v>0</v>
      </c>
      <c r="BH290" s="197">
        <f t="shared" si="27"/>
        <v>0</v>
      </c>
      <c r="BI290" s="197">
        <f t="shared" si="28"/>
        <v>0</v>
      </c>
      <c r="BJ290" s="16" t="s">
        <v>84</v>
      </c>
      <c r="BK290" s="197">
        <f t="shared" si="29"/>
        <v>0</v>
      </c>
      <c r="BL290" s="16" t="s">
        <v>237</v>
      </c>
      <c r="BM290" s="196" t="s">
        <v>532</v>
      </c>
    </row>
    <row r="291" spans="1:65" s="2" customFormat="1" ht="21.75" customHeight="1">
      <c r="A291" s="33"/>
      <c r="B291" s="34"/>
      <c r="C291" s="185" t="s">
        <v>533</v>
      </c>
      <c r="D291" s="185" t="s">
        <v>153</v>
      </c>
      <c r="E291" s="186" t="s">
        <v>534</v>
      </c>
      <c r="F291" s="187" t="s">
        <v>535</v>
      </c>
      <c r="G291" s="188" t="s">
        <v>164</v>
      </c>
      <c r="H291" s="189">
        <v>2</v>
      </c>
      <c r="I291" s="190"/>
      <c r="J291" s="191">
        <f t="shared" si="20"/>
        <v>0</v>
      </c>
      <c r="K291" s="187" t="s">
        <v>157</v>
      </c>
      <c r="L291" s="38"/>
      <c r="M291" s="192" t="s">
        <v>1</v>
      </c>
      <c r="N291" s="193" t="s">
        <v>41</v>
      </c>
      <c r="O291" s="70"/>
      <c r="P291" s="194">
        <f t="shared" si="21"/>
        <v>0</v>
      </c>
      <c r="Q291" s="194">
        <v>0</v>
      </c>
      <c r="R291" s="194">
        <f t="shared" si="22"/>
        <v>0</v>
      </c>
      <c r="S291" s="194">
        <v>0</v>
      </c>
      <c r="T291" s="195">
        <f t="shared" si="23"/>
        <v>0</v>
      </c>
      <c r="U291" s="33"/>
      <c r="V291" s="33"/>
      <c r="W291" s="33"/>
      <c r="X291" s="33"/>
      <c r="Y291" s="33"/>
      <c r="Z291" s="33"/>
      <c r="AA291" s="33"/>
      <c r="AB291" s="33"/>
      <c r="AC291" s="33"/>
      <c r="AD291" s="33"/>
      <c r="AE291" s="33"/>
      <c r="AR291" s="196" t="s">
        <v>237</v>
      </c>
      <c r="AT291" s="196" t="s">
        <v>153</v>
      </c>
      <c r="AU291" s="196" t="s">
        <v>86</v>
      </c>
      <c r="AY291" s="16" t="s">
        <v>150</v>
      </c>
      <c r="BE291" s="197">
        <f t="shared" si="24"/>
        <v>0</v>
      </c>
      <c r="BF291" s="197">
        <f t="shared" si="25"/>
        <v>0</v>
      </c>
      <c r="BG291" s="197">
        <f t="shared" si="26"/>
        <v>0</v>
      </c>
      <c r="BH291" s="197">
        <f t="shared" si="27"/>
        <v>0</v>
      </c>
      <c r="BI291" s="197">
        <f t="shared" si="28"/>
        <v>0</v>
      </c>
      <c r="BJ291" s="16" t="s">
        <v>84</v>
      </c>
      <c r="BK291" s="197">
        <f t="shared" si="29"/>
        <v>0</v>
      </c>
      <c r="BL291" s="16" t="s">
        <v>237</v>
      </c>
      <c r="BM291" s="196" t="s">
        <v>536</v>
      </c>
    </row>
    <row r="292" spans="1:65" s="2" customFormat="1" ht="24.2" customHeight="1">
      <c r="A292" s="33"/>
      <c r="B292" s="34"/>
      <c r="C292" s="185" t="s">
        <v>537</v>
      </c>
      <c r="D292" s="185" t="s">
        <v>153</v>
      </c>
      <c r="E292" s="186" t="s">
        <v>538</v>
      </c>
      <c r="F292" s="187" t="s">
        <v>539</v>
      </c>
      <c r="G292" s="188" t="s">
        <v>164</v>
      </c>
      <c r="H292" s="189">
        <v>2</v>
      </c>
      <c r="I292" s="190"/>
      <c r="J292" s="191">
        <f t="shared" si="20"/>
        <v>0</v>
      </c>
      <c r="K292" s="187" t="s">
        <v>157</v>
      </c>
      <c r="L292" s="38"/>
      <c r="M292" s="192" t="s">
        <v>1</v>
      </c>
      <c r="N292" s="193" t="s">
        <v>41</v>
      </c>
      <c r="O292" s="70"/>
      <c r="P292" s="194">
        <f t="shared" si="21"/>
        <v>0</v>
      </c>
      <c r="Q292" s="194">
        <v>2.2000000000000001E-4</v>
      </c>
      <c r="R292" s="194">
        <f t="shared" si="22"/>
        <v>4.4000000000000002E-4</v>
      </c>
      <c r="S292" s="194">
        <v>0</v>
      </c>
      <c r="T292" s="195">
        <f t="shared" si="23"/>
        <v>0</v>
      </c>
      <c r="U292" s="33"/>
      <c r="V292" s="33"/>
      <c r="W292" s="33"/>
      <c r="X292" s="33"/>
      <c r="Y292" s="33"/>
      <c r="Z292" s="33"/>
      <c r="AA292" s="33"/>
      <c r="AB292" s="33"/>
      <c r="AC292" s="33"/>
      <c r="AD292" s="33"/>
      <c r="AE292" s="33"/>
      <c r="AR292" s="196" t="s">
        <v>237</v>
      </c>
      <c r="AT292" s="196" t="s">
        <v>153</v>
      </c>
      <c r="AU292" s="196" t="s">
        <v>86</v>
      </c>
      <c r="AY292" s="16" t="s">
        <v>150</v>
      </c>
      <c r="BE292" s="197">
        <f t="shared" si="24"/>
        <v>0</v>
      </c>
      <c r="BF292" s="197">
        <f t="shared" si="25"/>
        <v>0</v>
      </c>
      <c r="BG292" s="197">
        <f t="shared" si="26"/>
        <v>0</v>
      </c>
      <c r="BH292" s="197">
        <f t="shared" si="27"/>
        <v>0</v>
      </c>
      <c r="BI292" s="197">
        <f t="shared" si="28"/>
        <v>0</v>
      </c>
      <c r="BJ292" s="16" t="s">
        <v>84</v>
      </c>
      <c r="BK292" s="197">
        <f t="shared" si="29"/>
        <v>0</v>
      </c>
      <c r="BL292" s="16" t="s">
        <v>237</v>
      </c>
      <c r="BM292" s="196" t="s">
        <v>540</v>
      </c>
    </row>
    <row r="293" spans="1:65" s="2" customFormat="1" ht="16.5" customHeight="1">
      <c r="A293" s="33"/>
      <c r="B293" s="34"/>
      <c r="C293" s="185" t="s">
        <v>541</v>
      </c>
      <c r="D293" s="185" t="s">
        <v>153</v>
      </c>
      <c r="E293" s="186" t="s">
        <v>542</v>
      </c>
      <c r="F293" s="187" t="s">
        <v>543</v>
      </c>
      <c r="G293" s="188" t="s">
        <v>164</v>
      </c>
      <c r="H293" s="189">
        <v>2</v>
      </c>
      <c r="I293" s="190"/>
      <c r="J293" s="191">
        <f t="shared" si="20"/>
        <v>0</v>
      </c>
      <c r="K293" s="187" t="s">
        <v>157</v>
      </c>
      <c r="L293" s="38"/>
      <c r="M293" s="192" t="s">
        <v>1</v>
      </c>
      <c r="N293" s="193" t="s">
        <v>41</v>
      </c>
      <c r="O293" s="70"/>
      <c r="P293" s="194">
        <f t="shared" si="21"/>
        <v>0</v>
      </c>
      <c r="Q293" s="194">
        <v>2.9E-4</v>
      </c>
      <c r="R293" s="194">
        <f t="shared" si="22"/>
        <v>5.8E-4</v>
      </c>
      <c r="S293" s="194">
        <v>0</v>
      </c>
      <c r="T293" s="195">
        <f t="shared" si="23"/>
        <v>0</v>
      </c>
      <c r="U293" s="33"/>
      <c r="V293" s="33"/>
      <c r="W293" s="33"/>
      <c r="X293" s="33"/>
      <c r="Y293" s="33"/>
      <c r="Z293" s="33"/>
      <c r="AA293" s="33"/>
      <c r="AB293" s="33"/>
      <c r="AC293" s="33"/>
      <c r="AD293" s="33"/>
      <c r="AE293" s="33"/>
      <c r="AR293" s="196" t="s">
        <v>237</v>
      </c>
      <c r="AT293" s="196" t="s">
        <v>153</v>
      </c>
      <c r="AU293" s="196" t="s">
        <v>86</v>
      </c>
      <c r="AY293" s="16" t="s">
        <v>150</v>
      </c>
      <c r="BE293" s="197">
        <f t="shared" si="24"/>
        <v>0</v>
      </c>
      <c r="BF293" s="197">
        <f t="shared" si="25"/>
        <v>0</v>
      </c>
      <c r="BG293" s="197">
        <f t="shared" si="26"/>
        <v>0</v>
      </c>
      <c r="BH293" s="197">
        <f t="shared" si="27"/>
        <v>0</v>
      </c>
      <c r="BI293" s="197">
        <f t="shared" si="28"/>
        <v>0</v>
      </c>
      <c r="BJ293" s="16" t="s">
        <v>84</v>
      </c>
      <c r="BK293" s="197">
        <f t="shared" si="29"/>
        <v>0</v>
      </c>
      <c r="BL293" s="16" t="s">
        <v>237</v>
      </c>
      <c r="BM293" s="196" t="s">
        <v>544</v>
      </c>
    </row>
    <row r="294" spans="1:65" s="2" customFormat="1" ht="21.75" customHeight="1">
      <c r="A294" s="33"/>
      <c r="B294" s="34"/>
      <c r="C294" s="185" t="s">
        <v>545</v>
      </c>
      <c r="D294" s="185" t="s">
        <v>153</v>
      </c>
      <c r="E294" s="186" t="s">
        <v>546</v>
      </c>
      <c r="F294" s="187" t="s">
        <v>547</v>
      </c>
      <c r="G294" s="188" t="s">
        <v>164</v>
      </c>
      <c r="H294" s="189">
        <v>1</v>
      </c>
      <c r="I294" s="190"/>
      <c r="J294" s="191">
        <f t="shared" si="20"/>
        <v>0</v>
      </c>
      <c r="K294" s="187" t="s">
        <v>157</v>
      </c>
      <c r="L294" s="38"/>
      <c r="M294" s="192" t="s">
        <v>1</v>
      </c>
      <c r="N294" s="193" t="s">
        <v>41</v>
      </c>
      <c r="O294" s="70"/>
      <c r="P294" s="194">
        <f t="shared" si="21"/>
        <v>0</v>
      </c>
      <c r="Q294" s="194">
        <v>1.8000000000000001E-4</v>
      </c>
      <c r="R294" s="194">
        <f t="shared" si="22"/>
        <v>1.8000000000000001E-4</v>
      </c>
      <c r="S294" s="194">
        <v>0</v>
      </c>
      <c r="T294" s="195">
        <f t="shared" si="23"/>
        <v>0</v>
      </c>
      <c r="U294" s="33"/>
      <c r="V294" s="33"/>
      <c r="W294" s="33"/>
      <c r="X294" s="33"/>
      <c r="Y294" s="33"/>
      <c r="Z294" s="33"/>
      <c r="AA294" s="33"/>
      <c r="AB294" s="33"/>
      <c r="AC294" s="33"/>
      <c r="AD294" s="33"/>
      <c r="AE294" s="33"/>
      <c r="AR294" s="196" t="s">
        <v>237</v>
      </c>
      <c r="AT294" s="196" t="s">
        <v>153</v>
      </c>
      <c r="AU294" s="196" t="s">
        <v>86</v>
      </c>
      <c r="AY294" s="16" t="s">
        <v>150</v>
      </c>
      <c r="BE294" s="197">
        <f t="shared" si="24"/>
        <v>0</v>
      </c>
      <c r="BF294" s="197">
        <f t="shared" si="25"/>
        <v>0</v>
      </c>
      <c r="BG294" s="197">
        <f t="shared" si="26"/>
        <v>0</v>
      </c>
      <c r="BH294" s="197">
        <f t="shared" si="27"/>
        <v>0</v>
      </c>
      <c r="BI294" s="197">
        <f t="shared" si="28"/>
        <v>0</v>
      </c>
      <c r="BJ294" s="16" t="s">
        <v>84</v>
      </c>
      <c r="BK294" s="197">
        <f t="shared" si="29"/>
        <v>0</v>
      </c>
      <c r="BL294" s="16" t="s">
        <v>237</v>
      </c>
      <c r="BM294" s="196" t="s">
        <v>548</v>
      </c>
    </row>
    <row r="295" spans="1:65" s="2" customFormat="1" ht="21.75" customHeight="1">
      <c r="A295" s="33"/>
      <c r="B295" s="34"/>
      <c r="C295" s="185" t="s">
        <v>549</v>
      </c>
      <c r="D295" s="185" t="s">
        <v>153</v>
      </c>
      <c r="E295" s="186" t="s">
        <v>550</v>
      </c>
      <c r="F295" s="187" t="s">
        <v>551</v>
      </c>
      <c r="G295" s="188" t="s">
        <v>182</v>
      </c>
      <c r="H295" s="189">
        <v>47.6</v>
      </c>
      <c r="I295" s="190"/>
      <c r="J295" s="191">
        <f t="shared" si="20"/>
        <v>0</v>
      </c>
      <c r="K295" s="187" t="s">
        <v>157</v>
      </c>
      <c r="L295" s="38"/>
      <c r="M295" s="192" t="s">
        <v>1</v>
      </c>
      <c r="N295" s="193" t="s">
        <v>41</v>
      </c>
      <c r="O295" s="70"/>
      <c r="P295" s="194">
        <f t="shared" si="21"/>
        <v>0</v>
      </c>
      <c r="Q295" s="194">
        <v>0</v>
      </c>
      <c r="R295" s="194">
        <f t="shared" si="22"/>
        <v>0</v>
      </c>
      <c r="S295" s="194">
        <v>0</v>
      </c>
      <c r="T295" s="195">
        <f t="shared" si="23"/>
        <v>0</v>
      </c>
      <c r="U295" s="33"/>
      <c r="V295" s="33"/>
      <c r="W295" s="33"/>
      <c r="X295" s="33"/>
      <c r="Y295" s="33"/>
      <c r="Z295" s="33"/>
      <c r="AA295" s="33"/>
      <c r="AB295" s="33"/>
      <c r="AC295" s="33"/>
      <c r="AD295" s="33"/>
      <c r="AE295" s="33"/>
      <c r="AR295" s="196" t="s">
        <v>237</v>
      </c>
      <c r="AT295" s="196" t="s">
        <v>153</v>
      </c>
      <c r="AU295" s="196" t="s">
        <v>86</v>
      </c>
      <c r="AY295" s="16" t="s">
        <v>150</v>
      </c>
      <c r="BE295" s="197">
        <f t="shared" si="24"/>
        <v>0</v>
      </c>
      <c r="BF295" s="197">
        <f t="shared" si="25"/>
        <v>0</v>
      </c>
      <c r="BG295" s="197">
        <f t="shared" si="26"/>
        <v>0</v>
      </c>
      <c r="BH295" s="197">
        <f t="shared" si="27"/>
        <v>0</v>
      </c>
      <c r="BI295" s="197">
        <f t="shared" si="28"/>
        <v>0</v>
      </c>
      <c r="BJ295" s="16" t="s">
        <v>84</v>
      </c>
      <c r="BK295" s="197">
        <f t="shared" si="29"/>
        <v>0</v>
      </c>
      <c r="BL295" s="16" t="s">
        <v>237</v>
      </c>
      <c r="BM295" s="196" t="s">
        <v>552</v>
      </c>
    </row>
    <row r="296" spans="1:65" s="2" customFormat="1" ht="16.5" customHeight="1">
      <c r="A296" s="33"/>
      <c r="B296" s="34"/>
      <c r="C296" s="185" t="s">
        <v>553</v>
      </c>
      <c r="D296" s="185" t="s">
        <v>153</v>
      </c>
      <c r="E296" s="186" t="s">
        <v>554</v>
      </c>
      <c r="F296" s="187" t="s">
        <v>555</v>
      </c>
      <c r="G296" s="188" t="s">
        <v>164</v>
      </c>
      <c r="H296" s="189">
        <v>1</v>
      </c>
      <c r="I296" s="190"/>
      <c r="J296" s="191">
        <f t="shared" si="20"/>
        <v>0</v>
      </c>
      <c r="K296" s="187" t="s">
        <v>157</v>
      </c>
      <c r="L296" s="38"/>
      <c r="M296" s="192" t="s">
        <v>1</v>
      </c>
      <c r="N296" s="193" t="s">
        <v>41</v>
      </c>
      <c r="O296" s="70"/>
      <c r="P296" s="194">
        <f t="shared" si="21"/>
        <v>0</v>
      </c>
      <c r="Q296" s="194">
        <v>0</v>
      </c>
      <c r="R296" s="194">
        <f t="shared" si="22"/>
        <v>0</v>
      </c>
      <c r="S296" s="194">
        <v>0</v>
      </c>
      <c r="T296" s="195">
        <f t="shared" si="23"/>
        <v>0</v>
      </c>
      <c r="U296" s="33"/>
      <c r="V296" s="33"/>
      <c r="W296" s="33"/>
      <c r="X296" s="33"/>
      <c r="Y296" s="33"/>
      <c r="Z296" s="33"/>
      <c r="AA296" s="33"/>
      <c r="AB296" s="33"/>
      <c r="AC296" s="33"/>
      <c r="AD296" s="33"/>
      <c r="AE296" s="33"/>
      <c r="AR296" s="196" t="s">
        <v>237</v>
      </c>
      <c r="AT296" s="196" t="s">
        <v>153</v>
      </c>
      <c r="AU296" s="196" t="s">
        <v>86</v>
      </c>
      <c r="AY296" s="16" t="s">
        <v>150</v>
      </c>
      <c r="BE296" s="197">
        <f t="shared" si="24"/>
        <v>0</v>
      </c>
      <c r="BF296" s="197">
        <f t="shared" si="25"/>
        <v>0</v>
      </c>
      <c r="BG296" s="197">
        <f t="shared" si="26"/>
        <v>0</v>
      </c>
      <c r="BH296" s="197">
        <f t="shared" si="27"/>
        <v>0</v>
      </c>
      <c r="BI296" s="197">
        <f t="shared" si="28"/>
        <v>0</v>
      </c>
      <c r="BJ296" s="16" t="s">
        <v>84</v>
      </c>
      <c r="BK296" s="197">
        <f t="shared" si="29"/>
        <v>0</v>
      </c>
      <c r="BL296" s="16" t="s">
        <v>237</v>
      </c>
      <c r="BM296" s="196" t="s">
        <v>556</v>
      </c>
    </row>
    <row r="297" spans="1:65" s="2" customFormat="1" ht="24.2" customHeight="1">
      <c r="A297" s="33"/>
      <c r="B297" s="34"/>
      <c r="C297" s="225" t="s">
        <v>557</v>
      </c>
      <c r="D297" s="225" t="s">
        <v>321</v>
      </c>
      <c r="E297" s="226" t="s">
        <v>558</v>
      </c>
      <c r="F297" s="227" t="s">
        <v>559</v>
      </c>
      <c r="G297" s="228" t="s">
        <v>164</v>
      </c>
      <c r="H297" s="229">
        <v>1</v>
      </c>
      <c r="I297" s="230"/>
      <c r="J297" s="231">
        <f t="shared" si="20"/>
        <v>0</v>
      </c>
      <c r="K297" s="227" t="s">
        <v>157</v>
      </c>
      <c r="L297" s="232"/>
      <c r="M297" s="233" t="s">
        <v>1</v>
      </c>
      <c r="N297" s="234" t="s">
        <v>41</v>
      </c>
      <c r="O297" s="70"/>
      <c r="P297" s="194">
        <f t="shared" si="21"/>
        <v>0</v>
      </c>
      <c r="Q297" s="194">
        <v>3.5000000000000001E-3</v>
      </c>
      <c r="R297" s="194">
        <f t="shared" si="22"/>
        <v>3.5000000000000001E-3</v>
      </c>
      <c r="S297" s="194">
        <v>0</v>
      </c>
      <c r="T297" s="195">
        <f t="shared" si="23"/>
        <v>0</v>
      </c>
      <c r="U297" s="33"/>
      <c r="V297" s="33"/>
      <c r="W297" s="33"/>
      <c r="X297" s="33"/>
      <c r="Y297" s="33"/>
      <c r="Z297" s="33"/>
      <c r="AA297" s="33"/>
      <c r="AB297" s="33"/>
      <c r="AC297" s="33"/>
      <c r="AD297" s="33"/>
      <c r="AE297" s="33"/>
      <c r="AR297" s="196" t="s">
        <v>312</v>
      </c>
      <c r="AT297" s="196" t="s">
        <v>321</v>
      </c>
      <c r="AU297" s="196" t="s">
        <v>86</v>
      </c>
      <c r="AY297" s="16" t="s">
        <v>150</v>
      </c>
      <c r="BE297" s="197">
        <f t="shared" si="24"/>
        <v>0</v>
      </c>
      <c r="BF297" s="197">
        <f t="shared" si="25"/>
        <v>0</v>
      </c>
      <c r="BG297" s="197">
        <f t="shared" si="26"/>
        <v>0</v>
      </c>
      <c r="BH297" s="197">
        <f t="shared" si="27"/>
        <v>0</v>
      </c>
      <c r="BI297" s="197">
        <f t="shared" si="28"/>
        <v>0</v>
      </c>
      <c r="BJ297" s="16" t="s">
        <v>84</v>
      </c>
      <c r="BK297" s="197">
        <f t="shared" si="29"/>
        <v>0</v>
      </c>
      <c r="BL297" s="16" t="s">
        <v>237</v>
      </c>
      <c r="BM297" s="196" t="s">
        <v>560</v>
      </c>
    </row>
    <row r="298" spans="1:65" s="2" customFormat="1" ht="24.2" customHeight="1">
      <c r="A298" s="33"/>
      <c r="B298" s="34"/>
      <c r="C298" s="185" t="s">
        <v>561</v>
      </c>
      <c r="D298" s="185" t="s">
        <v>153</v>
      </c>
      <c r="E298" s="186" t="s">
        <v>562</v>
      </c>
      <c r="F298" s="187" t="s">
        <v>563</v>
      </c>
      <c r="G298" s="188" t="s">
        <v>482</v>
      </c>
      <c r="H298" s="235"/>
      <c r="I298" s="190"/>
      <c r="J298" s="191">
        <f t="shared" si="20"/>
        <v>0</v>
      </c>
      <c r="K298" s="187" t="s">
        <v>157</v>
      </c>
      <c r="L298" s="38"/>
      <c r="M298" s="192" t="s">
        <v>1</v>
      </c>
      <c r="N298" s="193" t="s">
        <v>41</v>
      </c>
      <c r="O298" s="70"/>
      <c r="P298" s="194">
        <f t="shared" si="21"/>
        <v>0</v>
      </c>
      <c r="Q298" s="194">
        <v>0</v>
      </c>
      <c r="R298" s="194">
        <f t="shared" si="22"/>
        <v>0</v>
      </c>
      <c r="S298" s="194">
        <v>0</v>
      </c>
      <c r="T298" s="195">
        <f t="shared" si="23"/>
        <v>0</v>
      </c>
      <c r="U298" s="33"/>
      <c r="V298" s="33"/>
      <c r="W298" s="33"/>
      <c r="X298" s="33"/>
      <c r="Y298" s="33"/>
      <c r="Z298" s="33"/>
      <c r="AA298" s="33"/>
      <c r="AB298" s="33"/>
      <c r="AC298" s="33"/>
      <c r="AD298" s="33"/>
      <c r="AE298" s="33"/>
      <c r="AR298" s="196" t="s">
        <v>237</v>
      </c>
      <c r="AT298" s="196" t="s">
        <v>153</v>
      </c>
      <c r="AU298" s="196" t="s">
        <v>86</v>
      </c>
      <c r="AY298" s="16" t="s">
        <v>150</v>
      </c>
      <c r="BE298" s="197">
        <f t="shared" si="24"/>
        <v>0</v>
      </c>
      <c r="BF298" s="197">
        <f t="shared" si="25"/>
        <v>0</v>
      </c>
      <c r="BG298" s="197">
        <f t="shared" si="26"/>
        <v>0</v>
      </c>
      <c r="BH298" s="197">
        <f t="shared" si="27"/>
        <v>0</v>
      </c>
      <c r="BI298" s="197">
        <f t="shared" si="28"/>
        <v>0</v>
      </c>
      <c r="BJ298" s="16" t="s">
        <v>84</v>
      </c>
      <c r="BK298" s="197">
        <f t="shared" si="29"/>
        <v>0</v>
      </c>
      <c r="BL298" s="16" t="s">
        <v>237</v>
      </c>
      <c r="BM298" s="196" t="s">
        <v>564</v>
      </c>
    </row>
    <row r="299" spans="1:65" s="12" customFormat="1" ht="22.9" customHeight="1">
      <c r="B299" s="169"/>
      <c r="C299" s="170"/>
      <c r="D299" s="171" t="s">
        <v>75</v>
      </c>
      <c r="E299" s="183" t="s">
        <v>565</v>
      </c>
      <c r="F299" s="183" t="s">
        <v>566</v>
      </c>
      <c r="G299" s="170"/>
      <c r="H299" s="170"/>
      <c r="I299" s="173"/>
      <c r="J299" s="184">
        <f>BK299</f>
        <v>0</v>
      </c>
      <c r="K299" s="170"/>
      <c r="L299" s="175"/>
      <c r="M299" s="176"/>
      <c r="N299" s="177"/>
      <c r="O299" s="177"/>
      <c r="P299" s="178">
        <f>SUM(P300:P326)</f>
        <v>0</v>
      </c>
      <c r="Q299" s="177"/>
      <c r="R299" s="178">
        <f>SUM(R300:R326)</f>
        <v>0.30534099999999997</v>
      </c>
      <c r="S299" s="177"/>
      <c r="T299" s="179">
        <f>SUM(T300:T326)</f>
        <v>0.80161129999999992</v>
      </c>
      <c r="AR299" s="180" t="s">
        <v>86</v>
      </c>
      <c r="AT299" s="181" t="s">
        <v>75</v>
      </c>
      <c r="AU299" s="181" t="s">
        <v>84</v>
      </c>
      <c r="AY299" s="180" t="s">
        <v>150</v>
      </c>
      <c r="BK299" s="182">
        <f>SUM(BK300:BK326)</f>
        <v>0</v>
      </c>
    </row>
    <row r="300" spans="1:65" s="2" customFormat="1" ht="24.2" customHeight="1">
      <c r="A300" s="33"/>
      <c r="B300" s="34"/>
      <c r="C300" s="185" t="s">
        <v>567</v>
      </c>
      <c r="D300" s="185" t="s">
        <v>153</v>
      </c>
      <c r="E300" s="186" t="s">
        <v>568</v>
      </c>
      <c r="F300" s="187" t="s">
        <v>569</v>
      </c>
      <c r="G300" s="188" t="s">
        <v>182</v>
      </c>
      <c r="H300" s="189">
        <v>161.29</v>
      </c>
      <c r="I300" s="190"/>
      <c r="J300" s="191">
        <f t="shared" ref="J300:J307" si="30">ROUND(I300*H300,2)</f>
        <v>0</v>
      </c>
      <c r="K300" s="187" t="s">
        <v>157</v>
      </c>
      <c r="L300" s="38"/>
      <c r="M300" s="192" t="s">
        <v>1</v>
      </c>
      <c r="N300" s="193" t="s">
        <v>41</v>
      </c>
      <c r="O300" s="70"/>
      <c r="P300" s="194">
        <f t="shared" ref="P300:P307" si="31">O300*H300</f>
        <v>0</v>
      </c>
      <c r="Q300" s="194">
        <v>0</v>
      </c>
      <c r="R300" s="194">
        <f t="shared" ref="R300:R307" si="32">Q300*H300</f>
        <v>0</v>
      </c>
      <c r="S300" s="194">
        <v>4.9699999999999996E-3</v>
      </c>
      <c r="T300" s="195">
        <f t="shared" ref="T300:T307" si="33">S300*H300</f>
        <v>0.80161129999999992</v>
      </c>
      <c r="U300" s="33"/>
      <c r="V300" s="33"/>
      <c r="W300" s="33"/>
      <c r="X300" s="33"/>
      <c r="Y300" s="33"/>
      <c r="Z300" s="33"/>
      <c r="AA300" s="33"/>
      <c r="AB300" s="33"/>
      <c r="AC300" s="33"/>
      <c r="AD300" s="33"/>
      <c r="AE300" s="33"/>
      <c r="AR300" s="196" t="s">
        <v>237</v>
      </c>
      <c r="AT300" s="196" t="s">
        <v>153</v>
      </c>
      <c r="AU300" s="196" t="s">
        <v>86</v>
      </c>
      <c r="AY300" s="16" t="s">
        <v>150</v>
      </c>
      <c r="BE300" s="197">
        <f t="shared" ref="BE300:BE307" si="34">IF(N300="základní",J300,0)</f>
        <v>0</v>
      </c>
      <c r="BF300" s="197">
        <f t="shared" ref="BF300:BF307" si="35">IF(N300="snížená",J300,0)</f>
        <v>0</v>
      </c>
      <c r="BG300" s="197">
        <f t="shared" ref="BG300:BG307" si="36">IF(N300="zákl. přenesená",J300,0)</f>
        <v>0</v>
      </c>
      <c r="BH300" s="197">
        <f t="shared" ref="BH300:BH307" si="37">IF(N300="sníž. přenesená",J300,0)</f>
        <v>0</v>
      </c>
      <c r="BI300" s="197">
        <f t="shared" ref="BI300:BI307" si="38">IF(N300="nulová",J300,0)</f>
        <v>0</v>
      </c>
      <c r="BJ300" s="16" t="s">
        <v>84</v>
      </c>
      <c r="BK300" s="197">
        <f t="shared" ref="BK300:BK307" si="39">ROUND(I300*H300,2)</f>
        <v>0</v>
      </c>
      <c r="BL300" s="16" t="s">
        <v>237</v>
      </c>
      <c r="BM300" s="196" t="s">
        <v>570</v>
      </c>
    </row>
    <row r="301" spans="1:65" s="2" customFormat="1" ht="21.75" customHeight="1">
      <c r="A301" s="33"/>
      <c r="B301" s="34"/>
      <c r="C301" s="185" t="s">
        <v>571</v>
      </c>
      <c r="D301" s="185" t="s">
        <v>153</v>
      </c>
      <c r="E301" s="186" t="s">
        <v>572</v>
      </c>
      <c r="F301" s="187" t="s">
        <v>573</v>
      </c>
      <c r="G301" s="188" t="s">
        <v>164</v>
      </c>
      <c r="H301" s="189">
        <v>2</v>
      </c>
      <c r="I301" s="190"/>
      <c r="J301" s="191">
        <f t="shared" si="30"/>
        <v>0</v>
      </c>
      <c r="K301" s="187" t="s">
        <v>157</v>
      </c>
      <c r="L301" s="38"/>
      <c r="M301" s="192" t="s">
        <v>1</v>
      </c>
      <c r="N301" s="193" t="s">
        <v>41</v>
      </c>
      <c r="O301" s="70"/>
      <c r="P301" s="194">
        <f t="shared" si="31"/>
        <v>0</v>
      </c>
      <c r="Q301" s="194">
        <v>1.5499999999999999E-3</v>
      </c>
      <c r="R301" s="194">
        <f t="shared" si="32"/>
        <v>3.0999999999999999E-3</v>
      </c>
      <c r="S301" s="194">
        <v>0</v>
      </c>
      <c r="T301" s="195">
        <f t="shared" si="33"/>
        <v>0</v>
      </c>
      <c r="U301" s="33"/>
      <c r="V301" s="33"/>
      <c r="W301" s="33"/>
      <c r="X301" s="33"/>
      <c r="Y301" s="33"/>
      <c r="Z301" s="33"/>
      <c r="AA301" s="33"/>
      <c r="AB301" s="33"/>
      <c r="AC301" s="33"/>
      <c r="AD301" s="33"/>
      <c r="AE301" s="33"/>
      <c r="AR301" s="196" t="s">
        <v>237</v>
      </c>
      <c r="AT301" s="196" t="s">
        <v>153</v>
      </c>
      <c r="AU301" s="196" t="s">
        <v>86</v>
      </c>
      <c r="AY301" s="16" t="s">
        <v>150</v>
      </c>
      <c r="BE301" s="197">
        <f t="shared" si="34"/>
        <v>0</v>
      </c>
      <c r="BF301" s="197">
        <f t="shared" si="35"/>
        <v>0</v>
      </c>
      <c r="BG301" s="197">
        <f t="shared" si="36"/>
        <v>0</v>
      </c>
      <c r="BH301" s="197">
        <f t="shared" si="37"/>
        <v>0</v>
      </c>
      <c r="BI301" s="197">
        <f t="shared" si="38"/>
        <v>0</v>
      </c>
      <c r="BJ301" s="16" t="s">
        <v>84</v>
      </c>
      <c r="BK301" s="197">
        <f t="shared" si="39"/>
        <v>0</v>
      </c>
      <c r="BL301" s="16" t="s">
        <v>237</v>
      </c>
      <c r="BM301" s="196" t="s">
        <v>574</v>
      </c>
    </row>
    <row r="302" spans="1:65" s="2" customFormat="1" ht="24.2" customHeight="1">
      <c r="A302" s="33"/>
      <c r="B302" s="34"/>
      <c r="C302" s="185" t="s">
        <v>575</v>
      </c>
      <c r="D302" s="185" t="s">
        <v>153</v>
      </c>
      <c r="E302" s="186" t="s">
        <v>576</v>
      </c>
      <c r="F302" s="187" t="s">
        <v>577</v>
      </c>
      <c r="G302" s="188" t="s">
        <v>182</v>
      </c>
      <c r="H302" s="189">
        <v>104.13</v>
      </c>
      <c r="I302" s="190"/>
      <c r="J302" s="191">
        <f t="shared" si="30"/>
        <v>0</v>
      </c>
      <c r="K302" s="187" t="s">
        <v>157</v>
      </c>
      <c r="L302" s="38"/>
      <c r="M302" s="192" t="s">
        <v>1</v>
      </c>
      <c r="N302" s="193" t="s">
        <v>41</v>
      </c>
      <c r="O302" s="70"/>
      <c r="P302" s="194">
        <f t="shared" si="31"/>
        <v>0</v>
      </c>
      <c r="Q302" s="194">
        <v>9.7999999999999997E-4</v>
      </c>
      <c r="R302" s="194">
        <f t="shared" si="32"/>
        <v>0.1020474</v>
      </c>
      <c r="S302" s="194">
        <v>0</v>
      </c>
      <c r="T302" s="195">
        <f t="shared" si="33"/>
        <v>0</v>
      </c>
      <c r="U302" s="33"/>
      <c r="V302" s="33"/>
      <c r="W302" s="33"/>
      <c r="X302" s="33"/>
      <c r="Y302" s="33"/>
      <c r="Z302" s="33"/>
      <c r="AA302" s="33"/>
      <c r="AB302" s="33"/>
      <c r="AC302" s="33"/>
      <c r="AD302" s="33"/>
      <c r="AE302" s="33"/>
      <c r="AR302" s="196" t="s">
        <v>237</v>
      </c>
      <c r="AT302" s="196" t="s">
        <v>153</v>
      </c>
      <c r="AU302" s="196" t="s">
        <v>86</v>
      </c>
      <c r="AY302" s="16" t="s">
        <v>150</v>
      </c>
      <c r="BE302" s="197">
        <f t="shared" si="34"/>
        <v>0</v>
      </c>
      <c r="BF302" s="197">
        <f t="shared" si="35"/>
        <v>0</v>
      </c>
      <c r="BG302" s="197">
        <f t="shared" si="36"/>
        <v>0</v>
      </c>
      <c r="BH302" s="197">
        <f t="shared" si="37"/>
        <v>0</v>
      </c>
      <c r="BI302" s="197">
        <f t="shared" si="38"/>
        <v>0</v>
      </c>
      <c r="BJ302" s="16" t="s">
        <v>84</v>
      </c>
      <c r="BK302" s="197">
        <f t="shared" si="39"/>
        <v>0</v>
      </c>
      <c r="BL302" s="16" t="s">
        <v>237</v>
      </c>
      <c r="BM302" s="196" t="s">
        <v>578</v>
      </c>
    </row>
    <row r="303" spans="1:65" s="2" customFormat="1" ht="24.2" customHeight="1">
      <c r="A303" s="33"/>
      <c r="B303" s="34"/>
      <c r="C303" s="185" t="s">
        <v>579</v>
      </c>
      <c r="D303" s="185" t="s">
        <v>153</v>
      </c>
      <c r="E303" s="186" t="s">
        <v>580</v>
      </c>
      <c r="F303" s="187" t="s">
        <v>581</v>
      </c>
      <c r="G303" s="188" t="s">
        <v>182</v>
      </c>
      <c r="H303" s="189">
        <v>21.32</v>
      </c>
      <c r="I303" s="190"/>
      <c r="J303" s="191">
        <f t="shared" si="30"/>
        <v>0</v>
      </c>
      <c r="K303" s="187" t="s">
        <v>157</v>
      </c>
      <c r="L303" s="38"/>
      <c r="M303" s="192" t="s">
        <v>1</v>
      </c>
      <c r="N303" s="193" t="s">
        <v>41</v>
      </c>
      <c r="O303" s="70"/>
      <c r="P303" s="194">
        <f t="shared" si="31"/>
        <v>0</v>
      </c>
      <c r="Q303" s="194">
        <v>1.2600000000000001E-3</v>
      </c>
      <c r="R303" s="194">
        <f t="shared" si="32"/>
        <v>2.68632E-2</v>
      </c>
      <c r="S303" s="194">
        <v>0</v>
      </c>
      <c r="T303" s="195">
        <f t="shared" si="33"/>
        <v>0</v>
      </c>
      <c r="U303" s="33"/>
      <c r="V303" s="33"/>
      <c r="W303" s="33"/>
      <c r="X303" s="33"/>
      <c r="Y303" s="33"/>
      <c r="Z303" s="33"/>
      <c r="AA303" s="33"/>
      <c r="AB303" s="33"/>
      <c r="AC303" s="33"/>
      <c r="AD303" s="33"/>
      <c r="AE303" s="33"/>
      <c r="AR303" s="196" t="s">
        <v>237</v>
      </c>
      <c r="AT303" s="196" t="s">
        <v>153</v>
      </c>
      <c r="AU303" s="196" t="s">
        <v>86</v>
      </c>
      <c r="AY303" s="16" t="s">
        <v>150</v>
      </c>
      <c r="BE303" s="197">
        <f t="shared" si="34"/>
        <v>0</v>
      </c>
      <c r="BF303" s="197">
        <f t="shared" si="35"/>
        <v>0</v>
      </c>
      <c r="BG303" s="197">
        <f t="shared" si="36"/>
        <v>0</v>
      </c>
      <c r="BH303" s="197">
        <f t="shared" si="37"/>
        <v>0</v>
      </c>
      <c r="BI303" s="197">
        <f t="shared" si="38"/>
        <v>0</v>
      </c>
      <c r="BJ303" s="16" t="s">
        <v>84</v>
      </c>
      <c r="BK303" s="197">
        <f t="shared" si="39"/>
        <v>0</v>
      </c>
      <c r="BL303" s="16" t="s">
        <v>237</v>
      </c>
      <c r="BM303" s="196" t="s">
        <v>582</v>
      </c>
    </row>
    <row r="304" spans="1:65" s="2" customFormat="1" ht="24.2" customHeight="1">
      <c r="A304" s="33"/>
      <c r="B304" s="34"/>
      <c r="C304" s="185" t="s">
        <v>583</v>
      </c>
      <c r="D304" s="185" t="s">
        <v>153</v>
      </c>
      <c r="E304" s="186" t="s">
        <v>584</v>
      </c>
      <c r="F304" s="187" t="s">
        <v>585</v>
      </c>
      <c r="G304" s="188" t="s">
        <v>182</v>
      </c>
      <c r="H304" s="189">
        <v>7.24</v>
      </c>
      <c r="I304" s="190"/>
      <c r="J304" s="191">
        <f t="shared" si="30"/>
        <v>0</v>
      </c>
      <c r="K304" s="187" t="s">
        <v>157</v>
      </c>
      <c r="L304" s="38"/>
      <c r="M304" s="192" t="s">
        <v>1</v>
      </c>
      <c r="N304" s="193" t="s">
        <v>41</v>
      </c>
      <c r="O304" s="70"/>
      <c r="P304" s="194">
        <f t="shared" si="31"/>
        <v>0</v>
      </c>
      <c r="Q304" s="194">
        <v>1.5299999999999999E-3</v>
      </c>
      <c r="R304" s="194">
        <f t="shared" si="32"/>
        <v>1.1077199999999999E-2</v>
      </c>
      <c r="S304" s="194">
        <v>0</v>
      </c>
      <c r="T304" s="195">
        <f t="shared" si="33"/>
        <v>0</v>
      </c>
      <c r="U304" s="33"/>
      <c r="V304" s="33"/>
      <c r="W304" s="33"/>
      <c r="X304" s="33"/>
      <c r="Y304" s="33"/>
      <c r="Z304" s="33"/>
      <c r="AA304" s="33"/>
      <c r="AB304" s="33"/>
      <c r="AC304" s="33"/>
      <c r="AD304" s="33"/>
      <c r="AE304" s="33"/>
      <c r="AR304" s="196" t="s">
        <v>237</v>
      </c>
      <c r="AT304" s="196" t="s">
        <v>153</v>
      </c>
      <c r="AU304" s="196" t="s">
        <v>86</v>
      </c>
      <c r="AY304" s="16" t="s">
        <v>150</v>
      </c>
      <c r="BE304" s="197">
        <f t="shared" si="34"/>
        <v>0</v>
      </c>
      <c r="BF304" s="197">
        <f t="shared" si="35"/>
        <v>0</v>
      </c>
      <c r="BG304" s="197">
        <f t="shared" si="36"/>
        <v>0</v>
      </c>
      <c r="BH304" s="197">
        <f t="shared" si="37"/>
        <v>0</v>
      </c>
      <c r="BI304" s="197">
        <f t="shared" si="38"/>
        <v>0</v>
      </c>
      <c r="BJ304" s="16" t="s">
        <v>84</v>
      </c>
      <c r="BK304" s="197">
        <f t="shared" si="39"/>
        <v>0</v>
      </c>
      <c r="BL304" s="16" t="s">
        <v>237</v>
      </c>
      <c r="BM304" s="196" t="s">
        <v>586</v>
      </c>
    </row>
    <row r="305" spans="1:65" s="2" customFormat="1" ht="24.2" customHeight="1">
      <c r="A305" s="33"/>
      <c r="B305" s="34"/>
      <c r="C305" s="185" t="s">
        <v>587</v>
      </c>
      <c r="D305" s="185" t="s">
        <v>153</v>
      </c>
      <c r="E305" s="186" t="s">
        <v>588</v>
      </c>
      <c r="F305" s="187" t="s">
        <v>589</v>
      </c>
      <c r="G305" s="188" t="s">
        <v>182</v>
      </c>
      <c r="H305" s="189">
        <v>28.6</v>
      </c>
      <c r="I305" s="190"/>
      <c r="J305" s="191">
        <f t="shared" si="30"/>
        <v>0</v>
      </c>
      <c r="K305" s="187" t="s">
        <v>157</v>
      </c>
      <c r="L305" s="38"/>
      <c r="M305" s="192" t="s">
        <v>1</v>
      </c>
      <c r="N305" s="193" t="s">
        <v>41</v>
      </c>
      <c r="O305" s="70"/>
      <c r="P305" s="194">
        <f t="shared" si="31"/>
        <v>0</v>
      </c>
      <c r="Q305" s="194">
        <v>2.8400000000000001E-3</v>
      </c>
      <c r="R305" s="194">
        <f t="shared" si="32"/>
        <v>8.1224000000000005E-2</v>
      </c>
      <c r="S305" s="194">
        <v>0</v>
      </c>
      <c r="T305" s="195">
        <f t="shared" si="33"/>
        <v>0</v>
      </c>
      <c r="U305" s="33"/>
      <c r="V305" s="33"/>
      <c r="W305" s="33"/>
      <c r="X305" s="33"/>
      <c r="Y305" s="33"/>
      <c r="Z305" s="33"/>
      <c r="AA305" s="33"/>
      <c r="AB305" s="33"/>
      <c r="AC305" s="33"/>
      <c r="AD305" s="33"/>
      <c r="AE305" s="33"/>
      <c r="AR305" s="196" t="s">
        <v>237</v>
      </c>
      <c r="AT305" s="196" t="s">
        <v>153</v>
      </c>
      <c r="AU305" s="196" t="s">
        <v>86</v>
      </c>
      <c r="AY305" s="16" t="s">
        <v>150</v>
      </c>
      <c r="BE305" s="197">
        <f t="shared" si="34"/>
        <v>0</v>
      </c>
      <c r="BF305" s="197">
        <f t="shared" si="35"/>
        <v>0</v>
      </c>
      <c r="BG305" s="197">
        <f t="shared" si="36"/>
        <v>0</v>
      </c>
      <c r="BH305" s="197">
        <f t="shared" si="37"/>
        <v>0</v>
      </c>
      <c r="BI305" s="197">
        <f t="shared" si="38"/>
        <v>0</v>
      </c>
      <c r="BJ305" s="16" t="s">
        <v>84</v>
      </c>
      <c r="BK305" s="197">
        <f t="shared" si="39"/>
        <v>0</v>
      </c>
      <c r="BL305" s="16" t="s">
        <v>237</v>
      </c>
      <c r="BM305" s="196" t="s">
        <v>590</v>
      </c>
    </row>
    <row r="306" spans="1:65" s="2" customFormat="1" ht="37.9" customHeight="1">
      <c r="A306" s="33"/>
      <c r="B306" s="34"/>
      <c r="C306" s="185" t="s">
        <v>591</v>
      </c>
      <c r="D306" s="185" t="s">
        <v>153</v>
      </c>
      <c r="E306" s="186" t="s">
        <v>592</v>
      </c>
      <c r="F306" s="187" t="s">
        <v>593</v>
      </c>
      <c r="G306" s="188" t="s">
        <v>182</v>
      </c>
      <c r="H306" s="189">
        <v>104.13</v>
      </c>
      <c r="I306" s="190"/>
      <c r="J306" s="191">
        <f t="shared" si="30"/>
        <v>0</v>
      </c>
      <c r="K306" s="187" t="s">
        <v>157</v>
      </c>
      <c r="L306" s="38"/>
      <c r="M306" s="192" t="s">
        <v>1</v>
      </c>
      <c r="N306" s="193" t="s">
        <v>41</v>
      </c>
      <c r="O306" s="70"/>
      <c r="P306" s="194">
        <f t="shared" si="31"/>
        <v>0</v>
      </c>
      <c r="Q306" s="194">
        <v>1.2E-4</v>
      </c>
      <c r="R306" s="194">
        <f t="shared" si="32"/>
        <v>1.2495599999999999E-2</v>
      </c>
      <c r="S306" s="194">
        <v>0</v>
      </c>
      <c r="T306" s="195">
        <f t="shared" si="33"/>
        <v>0</v>
      </c>
      <c r="U306" s="33"/>
      <c r="V306" s="33"/>
      <c r="W306" s="33"/>
      <c r="X306" s="33"/>
      <c r="Y306" s="33"/>
      <c r="Z306" s="33"/>
      <c r="AA306" s="33"/>
      <c r="AB306" s="33"/>
      <c r="AC306" s="33"/>
      <c r="AD306" s="33"/>
      <c r="AE306" s="33"/>
      <c r="AR306" s="196" t="s">
        <v>237</v>
      </c>
      <c r="AT306" s="196" t="s">
        <v>153</v>
      </c>
      <c r="AU306" s="196" t="s">
        <v>86</v>
      </c>
      <c r="AY306" s="16" t="s">
        <v>150</v>
      </c>
      <c r="BE306" s="197">
        <f t="shared" si="34"/>
        <v>0</v>
      </c>
      <c r="BF306" s="197">
        <f t="shared" si="35"/>
        <v>0</v>
      </c>
      <c r="BG306" s="197">
        <f t="shared" si="36"/>
        <v>0</v>
      </c>
      <c r="BH306" s="197">
        <f t="shared" si="37"/>
        <v>0</v>
      </c>
      <c r="BI306" s="197">
        <f t="shared" si="38"/>
        <v>0</v>
      </c>
      <c r="BJ306" s="16" t="s">
        <v>84</v>
      </c>
      <c r="BK306" s="197">
        <f t="shared" si="39"/>
        <v>0</v>
      </c>
      <c r="BL306" s="16" t="s">
        <v>237</v>
      </c>
      <c r="BM306" s="196" t="s">
        <v>594</v>
      </c>
    </row>
    <row r="307" spans="1:65" s="2" customFormat="1" ht="37.9" customHeight="1">
      <c r="A307" s="33"/>
      <c r="B307" s="34"/>
      <c r="C307" s="185" t="s">
        <v>595</v>
      </c>
      <c r="D307" s="185" t="s">
        <v>153</v>
      </c>
      <c r="E307" s="186" t="s">
        <v>596</v>
      </c>
      <c r="F307" s="187" t="s">
        <v>597</v>
      </c>
      <c r="G307" s="188" t="s">
        <v>182</v>
      </c>
      <c r="H307" s="189">
        <v>57.16</v>
      </c>
      <c r="I307" s="190"/>
      <c r="J307" s="191">
        <f t="shared" si="30"/>
        <v>0</v>
      </c>
      <c r="K307" s="187" t="s">
        <v>157</v>
      </c>
      <c r="L307" s="38"/>
      <c r="M307" s="192" t="s">
        <v>1</v>
      </c>
      <c r="N307" s="193" t="s">
        <v>41</v>
      </c>
      <c r="O307" s="70"/>
      <c r="P307" s="194">
        <f t="shared" si="31"/>
        <v>0</v>
      </c>
      <c r="Q307" s="194">
        <v>1.6000000000000001E-4</v>
      </c>
      <c r="R307" s="194">
        <f t="shared" si="32"/>
        <v>9.1456000000000003E-3</v>
      </c>
      <c r="S307" s="194">
        <v>0</v>
      </c>
      <c r="T307" s="195">
        <f t="shared" si="33"/>
        <v>0</v>
      </c>
      <c r="U307" s="33"/>
      <c r="V307" s="33"/>
      <c r="W307" s="33"/>
      <c r="X307" s="33"/>
      <c r="Y307" s="33"/>
      <c r="Z307" s="33"/>
      <c r="AA307" s="33"/>
      <c r="AB307" s="33"/>
      <c r="AC307" s="33"/>
      <c r="AD307" s="33"/>
      <c r="AE307" s="33"/>
      <c r="AR307" s="196" t="s">
        <v>237</v>
      </c>
      <c r="AT307" s="196" t="s">
        <v>153</v>
      </c>
      <c r="AU307" s="196" t="s">
        <v>86</v>
      </c>
      <c r="AY307" s="16" t="s">
        <v>150</v>
      </c>
      <c r="BE307" s="197">
        <f t="shared" si="34"/>
        <v>0</v>
      </c>
      <c r="BF307" s="197">
        <f t="shared" si="35"/>
        <v>0</v>
      </c>
      <c r="BG307" s="197">
        <f t="shared" si="36"/>
        <v>0</v>
      </c>
      <c r="BH307" s="197">
        <f t="shared" si="37"/>
        <v>0</v>
      </c>
      <c r="BI307" s="197">
        <f t="shared" si="38"/>
        <v>0</v>
      </c>
      <c r="BJ307" s="16" t="s">
        <v>84</v>
      </c>
      <c r="BK307" s="197">
        <f t="shared" si="39"/>
        <v>0</v>
      </c>
      <c r="BL307" s="16" t="s">
        <v>237</v>
      </c>
      <c r="BM307" s="196" t="s">
        <v>598</v>
      </c>
    </row>
    <row r="308" spans="1:65" s="13" customFormat="1">
      <c r="B308" s="198"/>
      <c r="C308" s="199"/>
      <c r="D308" s="200" t="s">
        <v>160</v>
      </c>
      <c r="E308" s="201" t="s">
        <v>1</v>
      </c>
      <c r="F308" s="202" t="s">
        <v>599</v>
      </c>
      <c r="G308" s="199"/>
      <c r="H308" s="203">
        <v>57.16</v>
      </c>
      <c r="I308" s="204"/>
      <c r="J308" s="199"/>
      <c r="K308" s="199"/>
      <c r="L308" s="205"/>
      <c r="M308" s="206"/>
      <c r="N308" s="207"/>
      <c r="O308" s="207"/>
      <c r="P308" s="207"/>
      <c r="Q308" s="207"/>
      <c r="R308" s="207"/>
      <c r="S308" s="207"/>
      <c r="T308" s="208"/>
      <c r="AT308" s="209" t="s">
        <v>160</v>
      </c>
      <c r="AU308" s="209" t="s">
        <v>86</v>
      </c>
      <c r="AV308" s="13" t="s">
        <v>86</v>
      </c>
      <c r="AW308" s="13" t="s">
        <v>33</v>
      </c>
      <c r="AX308" s="13" t="s">
        <v>84</v>
      </c>
      <c r="AY308" s="209" t="s">
        <v>150</v>
      </c>
    </row>
    <row r="309" spans="1:65" s="2" customFormat="1" ht="16.5" customHeight="1">
      <c r="A309" s="33"/>
      <c r="B309" s="34"/>
      <c r="C309" s="185" t="s">
        <v>600</v>
      </c>
      <c r="D309" s="185" t="s">
        <v>153</v>
      </c>
      <c r="E309" s="186" t="s">
        <v>601</v>
      </c>
      <c r="F309" s="187" t="s">
        <v>602</v>
      </c>
      <c r="G309" s="188" t="s">
        <v>164</v>
      </c>
      <c r="H309" s="189">
        <v>28</v>
      </c>
      <c r="I309" s="190"/>
      <c r="J309" s="191">
        <f t="shared" ref="J309:J318" si="40">ROUND(I309*H309,2)</f>
        <v>0</v>
      </c>
      <c r="K309" s="187" t="s">
        <v>157</v>
      </c>
      <c r="L309" s="38"/>
      <c r="M309" s="192" t="s">
        <v>1</v>
      </c>
      <c r="N309" s="193" t="s">
        <v>41</v>
      </c>
      <c r="O309" s="70"/>
      <c r="P309" s="194">
        <f t="shared" ref="P309:P318" si="41">O309*H309</f>
        <v>0</v>
      </c>
      <c r="Q309" s="194">
        <v>0</v>
      </c>
      <c r="R309" s="194">
        <f t="shared" ref="R309:R318" si="42">Q309*H309</f>
        <v>0</v>
      </c>
      <c r="S309" s="194">
        <v>0</v>
      </c>
      <c r="T309" s="195">
        <f t="shared" ref="T309:T318" si="43">S309*H309</f>
        <v>0</v>
      </c>
      <c r="U309" s="33"/>
      <c r="V309" s="33"/>
      <c r="W309" s="33"/>
      <c r="X309" s="33"/>
      <c r="Y309" s="33"/>
      <c r="Z309" s="33"/>
      <c r="AA309" s="33"/>
      <c r="AB309" s="33"/>
      <c r="AC309" s="33"/>
      <c r="AD309" s="33"/>
      <c r="AE309" s="33"/>
      <c r="AR309" s="196" t="s">
        <v>237</v>
      </c>
      <c r="AT309" s="196" t="s">
        <v>153</v>
      </c>
      <c r="AU309" s="196" t="s">
        <v>86</v>
      </c>
      <c r="AY309" s="16" t="s">
        <v>150</v>
      </c>
      <c r="BE309" s="197">
        <f t="shared" ref="BE309:BE318" si="44">IF(N309="základní",J309,0)</f>
        <v>0</v>
      </c>
      <c r="BF309" s="197">
        <f t="shared" ref="BF309:BF318" si="45">IF(N309="snížená",J309,0)</f>
        <v>0</v>
      </c>
      <c r="BG309" s="197">
        <f t="shared" ref="BG309:BG318" si="46">IF(N309="zákl. přenesená",J309,0)</f>
        <v>0</v>
      </c>
      <c r="BH309" s="197">
        <f t="shared" ref="BH309:BH318" si="47">IF(N309="sníž. přenesená",J309,0)</f>
        <v>0</v>
      </c>
      <c r="BI309" s="197">
        <f t="shared" ref="BI309:BI318" si="48">IF(N309="nulová",J309,0)</f>
        <v>0</v>
      </c>
      <c r="BJ309" s="16" t="s">
        <v>84</v>
      </c>
      <c r="BK309" s="197">
        <f t="shared" ref="BK309:BK318" si="49">ROUND(I309*H309,2)</f>
        <v>0</v>
      </c>
      <c r="BL309" s="16" t="s">
        <v>237</v>
      </c>
      <c r="BM309" s="196" t="s">
        <v>603</v>
      </c>
    </row>
    <row r="310" spans="1:65" s="2" customFormat="1" ht="21.75" customHeight="1">
      <c r="A310" s="33"/>
      <c r="B310" s="34"/>
      <c r="C310" s="185" t="s">
        <v>604</v>
      </c>
      <c r="D310" s="185" t="s">
        <v>153</v>
      </c>
      <c r="E310" s="186" t="s">
        <v>605</v>
      </c>
      <c r="F310" s="187" t="s">
        <v>606</v>
      </c>
      <c r="G310" s="188" t="s">
        <v>164</v>
      </c>
      <c r="H310" s="189">
        <v>28</v>
      </c>
      <c r="I310" s="190"/>
      <c r="J310" s="191">
        <f t="shared" si="40"/>
        <v>0</v>
      </c>
      <c r="K310" s="187" t="s">
        <v>157</v>
      </c>
      <c r="L310" s="38"/>
      <c r="M310" s="192" t="s">
        <v>1</v>
      </c>
      <c r="N310" s="193" t="s">
        <v>41</v>
      </c>
      <c r="O310" s="70"/>
      <c r="P310" s="194">
        <f t="shared" si="41"/>
        <v>0</v>
      </c>
      <c r="Q310" s="194">
        <v>2.0000000000000001E-4</v>
      </c>
      <c r="R310" s="194">
        <f t="shared" si="42"/>
        <v>5.5999999999999999E-3</v>
      </c>
      <c r="S310" s="194">
        <v>0</v>
      </c>
      <c r="T310" s="195">
        <f t="shared" si="43"/>
        <v>0</v>
      </c>
      <c r="U310" s="33"/>
      <c r="V310" s="33"/>
      <c r="W310" s="33"/>
      <c r="X310" s="33"/>
      <c r="Y310" s="33"/>
      <c r="Z310" s="33"/>
      <c r="AA310" s="33"/>
      <c r="AB310" s="33"/>
      <c r="AC310" s="33"/>
      <c r="AD310" s="33"/>
      <c r="AE310" s="33"/>
      <c r="AR310" s="196" t="s">
        <v>237</v>
      </c>
      <c r="AT310" s="196" t="s">
        <v>153</v>
      </c>
      <c r="AU310" s="196" t="s">
        <v>86</v>
      </c>
      <c r="AY310" s="16" t="s">
        <v>150</v>
      </c>
      <c r="BE310" s="197">
        <f t="shared" si="44"/>
        <v>0</v>
      </c>
      <c r="BF310" s="197">
        <f t="shared" si="45"/>
        <v>0</v>
      </c>
      <c r="BG310" s="197">
        <f t="shared" si="46"/>
        <v>0</v>
      </c>
      <c r="BH310" s="197">
        <f t="shared" si="47"/>
        <v>0</v>
      </c>
      <c r="BI310" s="197">
        <f t="shared" si="48"/>
        <v>0</v>
      </c>
      <c r="BJ310" s="16" t="s">
        <v>84</v>
      </c>
      <c r="BK310" s="197">
        <f t="shared" si="49"/>
        <v>0</v>
      </c>
      <c r="BL310" s="16" t="s">
        <v>237</v>
      </c>
      <c r="BM310" s="196" t="s">
        <v>607</v>
      </c>
    </row>
    <row r="311" spans="1:65" s="2" customFormat="1" ht="24.2" customHeight="1">
      <c r="A311" s="33"/>
      <c r="B311" s="34"/>
      <c r="C311" s="185" t="s">
        <v>608</v>
      </c>
      <c r="D311" s="185" t="s">
        <v>153</v>
      </c>
      <c r="E311" s="186" t="s">
        <v>609</v>
      </c>
      <c r="F311" s="187" t="s">
        <v>610</v>
      </c>
      <c r="G311" s="188" t="s">
        <v>164</v>
      </c>
      <c r="H311" s="189">
        <v>2</v>
      </c>
      <c r="I311" s="190"/>
      <c r="J311" s="191">
        <f t="shared" si="40"/>
        <v>0</v>
      </c>
      <c r="K311" s="187" t="s">
        <v>157</v>
      </c>
      <c r="L311" s="38"/>
      <c r="M311" s="192" t="s">
        <v>1</v>
      </c>
      <c r="N311" s="193" t="s">
        <v>41</v>
      </c>
      <c r="O311" s="70"/>
      <c r="P311" s="194">
        <f t="shared" si="41"/>
        <v>0</v>
      </c>
      <c r="Q311" s="194">
        <v>4.0000000000000002E-4</v>
      </c>
      <c r="R311" s="194">
        <f t="shared" si="42"/>
        <v>8.0000000000000004E-4</v>
      </c>
      <c r="S311" s="194">
        <v>0</v>
      </c>
      <c r="T311" s="195">
        <f t="shared" si="43"/>
        <v>0</v>
      </c>
      <c r="U311" s="33"/>
      <c r="V311" s="33"/>
      <c r="W311" s="33"/>
      <c r="X311" s="33"/>
      <c r="Y311" s="33"/>
      <c r="Z311" s="33"/>
      <c r="AA311" s="33"/>
      <c r="AB311" s="33"/>
      <c r="AC311" s="33"/>
      <c r="AD311" s="33"/>
      <c r="AE311" s="33"/>
      <c r="AR311" s="196" t="s">
        <v>237</v>
      </c>
      <c r="AT311" s="196" t="s">
        <v>153</v>
      </c>
      <c r="AU311" s="196" t="s">
        <v>86</v>
      </c>
      <c r="AY311" s="16" t="s">
        <v>150</v>
      </c>
      <c r="BE311" s="197">
        <f t="shared" si="44"/>
        <v>0</v>
      </c>
      <c r="BF311" s="197">
        <f t="shared" si="45"/>
        <v>0</v>
      </c>
      <c r="BG311" s="197">
        <f t="shared" si="46"/>
        <v>0</v>
      </c>
      <c r="BH311" s="197">
        <f t="shared" si="47"/>
        <v>0</v>
      </c>
      <c r="BI311" s="197">
        <f t="shared" si="48"/>
        <v>0</v>
      </c>
      <c r="BJ311" s="16" t="s">
        <v>84</v>
      </c>
      <c r="BK311" s="197">
        <f t="shared" si="49"/>
        <v>0</v>
      </c>
      <c r="BL311" s="16" t="s">
        <v>237</v>
      </c>
      <c r="BM311" s="196" t="s">
        <v>611</v>
      </c>
    </row>
    <row r="312" spans="1:65" s="2" customFormat="1" ht="24.2" customHeight="1">
      <c r="A312" s="33"/>
      <c r="B312" s="34"/>
      <c r="C312" s="185" t="s">
        <v>612</v>
      </c>
      <c r="D312" s="185" t="s">
        <v>153</v>
      </c>
      <c r="E312" s="186" t="s">
        <v>613</v>
      </c>
      <c r="F312" s="187" t="s">
        <v>614</v>
      </c>
      <c r="G312" s="188" t="s">
        <v>164</v>
      </c>
      <c r="H312" s="189">
        <v>2</v>
      </c>
      <c r="I312" s="190"/>
      <c r="J312" s="191">
        <f t="shared" si="40"/>
        <v>0</v>
      </c>
      <c r="K312" s="187" t="s">
        <v>157</v>
      </c>
      <c r="L312" s="38"/>
      <c r="M312" s="192" t="s">
        <v>1</v>
      </c>
      <c r="N312" s="193" t="s">
        <v>41</v>
      </c>
      <c r="O312" s="70"/>
      <c r="P312" s="194">
        <f t="shared" si="41"/>
        <v>0</v>
      </c>
      <c r="Q312" s="194">
        <v>5.6999999999999998E-4</v>
      </c>
      <c r="R312" s="194">
        <f t="shared" si="42"/>
        <v>1.14E-3</v>
      </c>
      <c r="S312" s="194">
        <v>0</v>
      </c>
      <c r="T312" s="195">
        <f t="shared" si="43"/>
        <v>0</v>
      </c>
      <c r="U312" s="33"/>
      <c r="V312" s="33"/>
      <c r="W312" s="33"/>
      <c r="X312" s="33"/>
      <c r="Y312" s="33"/>
      <c r="Z312" s="33"/>
      <c r="AA312" s="33"/>
      <c r="AB312" s="33"/>
      <c r="AC312" s="33"/>
      <c r="AD312" s="33"/>
      <c r="AE312" s="33"/>
      <c r="AR312" s="196" t="s">
        <v>237</v>
      </c>
      <c r="AT312" s="196" t="s">
        <v>153</v>
      </c>
      <c r="AU312" s="196" t="s">
        <v>86</v>
      </c>
      <c r="AY312" s="16" t="s">
        <v>150</v>
      </c>
      <c r="BE312" s="197">
        <f t="shared" si="44"/>
        <v>0</v>
      </c>
      <c r="BF312" s="197">
        <f t="shared" si="45"/>
        <v>0</v>
      </c>
      <c r="BG312" s="197">
        <f t="shared" si="46"/>
        <v>0</v>
      </c>
      <c r="BH312" s="197">
        <f t="shared" si="47"/>
        <v>0</v>
      </c>
      <c r="BI312" s="197">
        <f t="shared" si="48"/>
        <v>0</v>
      </c>
      <c r="BJ312" s="16" t="s">
        <v>84</v>
      </c>
      <c r="BK312" s="197">
        <f t="shared" si="49"/>
        <v>0</v>
      </c>
      <c r="BL312" s="16" t="s">
        <v>237</v>
      </c>
      <c r="BM312" s="196" t="s">
        <v>615</v>
      </c>
    </row>
    <row r="313" spans="1:65" s="2" customFormat="1" ht="24.2" customHeight="1">
      <c r="A313" s="33"/>
      <c r="B313" s="34"/>
      <c r="C313" s="185" t="s">
        <v>616</v>
      </c>
      <c r="D313" s="185" t="s">
        <v>153</v>
      </c>
      <c r="E313" s="186" t="s">
        <v>617</v>
      </c>
      <c r="F313" s="187" t="s">
        <v>618</v>
      </c>
      <c r="G313" s="188" t="s">
        <v>164</v>
      </c>
      <c r="H313" s="189">
        <v>2</v>
      </c>
      <c r="I313" s="190"/>
      <c r="J313" s="191">
        <f t="shared" si="40"/>
        <v>0</v>
      </c>
      <c r="K313" s="187" t="s">
        <v>157</v>
      </c>
      <c r="L313" s="38"/>
      <c r="M313" s="192" t="s">
        <v>1</v>
      </c>
      <c r="N313" s="193" t="s">
        <v>41</v>
      </c>
      <c r="O313" s="70"/>
      <c r="P313" s="194">
        <f t="shared" si="41"/>
        <v>0</v>
      </c>
      <c r="Q313" s="194">
        <v>8.0000000000000004E-4</v>
      </c>
      <c r="R313" s="194">
        <f t="shared" si="42"/>
        <v>1.6000000000000001E-3</v>
      </c>
      <c r="S313" s="194">
        <v>0</v>
      </c>
      <c r="T313" s="195">
        <f t="shared" si="43"/>
        <v>0</v>
      </c>
      <c r="U313" s="33"/>
      <c r="V313" s="33"/>
      <c r="W313" s="33"/>
      <c r="X313" s="33"/>
      <c r="Y313" s="33"/>
      <c r="Z313" s="33"/>
      <c r="AA313" s="33"/>
      <c r="AB313" s="33"/>
      <c r="AC313" s="33"/>
      <c r="AD313" s="33"/>
      <c r="AE313" s="33"/>
      <c r="AR313" s="196" t="s">
        <v>237</v>
      </c>
      <c r="AT313" s="196" t="s">
        <v>153</v>
      </c>
      <c r="AU313" s="196" t="s">
        <v>86</v>
      </c>
      <c r="AY313" s="16" t="s">
        <v>150</v>
      </c>
      <c r="BE313" s="197">
        <f t="shared" si="44"/>
        <v>0</v>
      </c>
      <c r="BF313" s="197">
        <f t="shared" si="45"/>
        <v>0</v>
      </c>
      <c r="BG313" s="197">
        <f t="shared" si="46"/>
        <v>0</v>
      </c>
      <c r="BH313" s="197">
        <f t="shared" si="47"/>
        <v>0</v>
      </c>
      <c r="BI313" s="197">
        <f t="shared" si="48"/>
        <v>0</v>
      </c>
      <c r="BJ313" s="16" t="s">
        <v>84</v>
      </c>
      <c r="BK313" s="197">
        <f t="shared" si="49"/>
        <v>0</v>
      </c>
      <c r="BL313" s="16" t="s">
        <v>237</v>
      </c>
      <c r="BM313" s="196" t="s">
        <v>619</v>
      </c>
    </row>
    <row r="314" spans="1:65" s="2" customFormat="1" ht="16.5" customHeight="1">
      <c r="A314" s="33"/>
      <c r="B314" s="34"/>
      <c r="C314" s="185" t="s">
        <v>620</v>
      </c>
      <c r="D314" s="185" t="s">
        <v>153</v>
      </c>
      <c r="E314" s="186" t="s">
        <v>621</v>
      </c>
      <c r="F314" s="187" t="s">
        <v>622</v>
      </c>
      <c r="G314" s="188" t="s">
        <v>164</v>
      </c>
      <c r="H314" s="189">
        <v>2</v>
      </c>
      <c r="I314" s="190"/>
      <c r="J314" s="191">
        <f t="shared" si="40"/>
        <v>0</v>
      </c>
      <c r="K314" s="187" t="s">
        <v>157</v>
      </c>
      <c r="L314" s="38"/>
      <c r="M314" s="192" t="s">
        <v>1</v>
      </c>
      <c r="N314" s="193" t="s">
        <v>41</v>
      </c>
      <c r="O314" s="70"/>
      <c r="P314" s="194">
        <f t="shared" si="41"/>
        <v>0</v>
      </c>
      <c r="Q314" s="194">
        <v>5.9999999999999995E-4</v>
      </c>
      <c r="R314" s="194">
        <f t="shared" si="42"/>
        <v>1.1999999999999999E-3</v>
      </c>
      <c r="S314" s="194">
        <v>0</v>
      </c>
      <c r="T314" s="195">
        <f t="shared" si="43"/>
        <v>0</v>
      </c>
      <c r="U314" s="33"/>
      <c r="V314" s="33"/>
      <c r="W314" s="33"/>
      <c r="X314" s="33"/>
      <c r="Y314" s="33"/>
      <c r="Z314" s="33"/>
      <c r="AA314" s="33"/>
      <c r="AB314" s="33"/>
      <c r="AC314" s="33"/>
      <c r="AD314" s="33"/>
      <c r="AE314" s="33"/>
      <c r="AR314" s="196" t="s">
        <v>237</v>
      </c>
      <c r="AT314" s="196" t="s">
        <v>153</v>
      </c>
      <c r="AU314" s="196" t="s">
        <v>86</v>
      </c>
      <c r="AY314" s="16" t="s">
        <v>150</v>
      </c>
      <c r="BE314" s="197">
        <f t="shared" si="44"/>
        <v>0</v>
      </c>
      <c r="BF314" s="197">
        <f t="shared" si="45"/>
        <v>0</v>
      </c>
      <c r="BG314" s="197">
        <f t="shared" si="46"/>
        <v>0</v>
      </c>
      <c r="BH314" s="197">
        <f t="shared" si="47"/>
        <v>0</v>
      </c>
      <c r="BI314" s="197">
        <f t="shared" si="48"/>
        <v>0</v>
      </c>
      <c r="BJ314" s="16" t="s">
        <v>84</v>
      </c>
      <c r="BK314" s="197">
        <f t="shared" si="49"/>
        <v>0</v>
      </c>
      <c r="BL314" s="16" t="s">
        <v>237</v>
      </c>
      <c r="BM314" s="196" t="s">
        <v>623</v>
      </c>
    </row>
    <row r="315" spans="1:65" s="2" customFormat="1" ht="16.5" customHeight="1">
      <c r="A315" s="33"/>
      <c r="B315" s="34"/>
      <c r="C315" s="185" t="s">
        <v>624</v>
      </c>
      <c r="D315" s="185" t="s">
        <v>153</v>
      </c>
      <c r="E315" s="186" t="s">
        <v>625</v>
      </c>
      <c r="F315" s="187" t="s">
        <v>626</v>
      </c>
      <c r="G315" s="188" t="s">
        <v>164</v>
      </c>
      <c r="H315" s="189">
        <v>2</v>
      </c>
      <c r="I315" s="190"/>
      <c r="J315" s="191">
        <f t="shared" si="40"/>
        <v>0</v>
      </c>
      <c r="K315" s="187" t="s">
        <v>157</v>
      </c>
      <c r="L315" s="38"/>
      <c r="M315" s="192" t="s">
        <v>1</v>
      </c>
      <c r="N315" s="193" t="s">
        <v>41</v>
      </c>
      <c r="O315" s="70"/>
      <c r="P315" s="194">
        <f t="shared" si="41"/>
        <v>0</v>
      </c>
      <c r="Q315" s="194">
        <v>7.5000000000000002E-4</v>
      </c>
      <c r="R315" s="194">
        <f t="shared" si="42"/>
        <v>1.5E-3</v>
      </c>
      <c r="S315" s="194">
        <v>0</v>
      </c>
      <c r="T315" s="195">
        <f t="shared" si="43"/>
        <v>0</v>
      </c>
      <c r="U315" s="33"/>
      <c r="V315" s="33"/>
      <c r="W315" s="33"/>
      <c r="X315" s="33"/>
      <c r="Y315" s="33"/>
      <c r="Z315" s="33"/>
      <c r="AA315" s="33"/>
      <c r="AB315" s="33"/>
      <c r="AC315" s="33"/>
      <c r="AD315" s="33"/>
      <c r="AE315" s="33"/>
      <c r="AR315" s="196" t="s">
        <v>237</v>
      </c>
      <c r="AT315" s="196" t="s">
        <v>153</v>
      </c>
      <c r="AU315" s="196" t="s">
        <v>86</v>
      </c>
      <c r="AY315" s="16" t="s">
        <v>150</v>
      </c>
      <c r="BE315" s="197">
        <f t="shared" si="44"/>
        <v>0</v>
      </c>
      <c r="BF315" s="197">
        <f t="shared" si="45"/>
        <v>0</v>
      </c>
      <c r="BG315" s="197">
        <f t="shared" si="46"/>
        <v>0</v>
      </c>
      <c r="BH315" s="197">
        <f t="shared" si="47"/>
        <v>0</v>
      </c>
      <c r="BI315" s="197">
        <f t="shared" si="48"/>
        <v>0</v>
      </c>
      <c r="BJ315" s="16" t="s">
        <v>84</v>
      </c>
      <c r="BK315" s="197">
        <f t="shared" si="49"/>
        <v>0</v>
      </c>
      <c r="BL315" s="16" t="s">
        <v>237</v>
      </c>
      <c r="BM315" s="196" t="s">
        <v>627</v>
      </c>
    </row>
    <row r="316" spans="1:65" s="2" customFormat="1" ht="16.5" customHeight="1">
      <c r="A316" s="33"/>
      <c r="B316" s="34"/>
      <c r="C316" s="185" t="s">
        <v>628</v>
      </c>
      <c r="D316" s="185" t="s">
        <v>153</v>
      </c>
      <c r="E316" s="186" t="s">
        <v>629</v>
      </c>
      <c r="F316" s="187" t="s">
        <v>630</v>
      </c>
      <c r="G316" s="188" t="s">
        <v>164</v>
      </c>
      <c r="H316" s="189">
        <v>2</v>
      </c>
      <c r="I316" s="190"/>
      <c r="J316" s="191">
        <f t="shared" si="40"/>
        <v>0</v>
      </c>
      <c r="K316" s="187" t="s">
        <v>157</v>
      </c>
      <c r="L316" s="38"/>
      <c r="M316" s="192" t="s">
        <v>1</v>
      </c>
      <c r="N316" s="193" t="s">
        <v>41</v>
      </c>
      <c r="O316" s="70"/>
      <c r="P316" s="194">
        <f t="shared" si="41"/>
        <v>0</v>
      </c>
      <c r="Q316" s="194">
        <v>9.7000000000000005E-4</v>
      </c>
      <c r="R316" s="194">
        <f t="shared" si="42"/>
        <v>1.9400000000000001E-3</v>
      </c>
      <c r="S316" s="194">
        <v>0</v>
      </c>
      <c r="T316" s="195">
        <f t="shared" si="43"/>
        <v>0</v>
      </c>
      <c r="U316" s="33"/>
      <c r="V316" s="33"/>
      <c r="W316" s="33"/>
      <c r="X316" s="33"/>
      <c r="Y316" s="33"/>
      <c r="Z316" s="33"/>
      <c r="AA316" s="33"/>
      <c r="AB316" s="33"/>
      <c r="AC316" s="33"/>
      <c r="AD316" s="33"/>
      <c r="AE316" s="33"/>
      <c r="AR316" s="196" t="s">
        <v>237</v>
      </c>
      <c r="AT316" s="196" t="s">
        <v>153</v>
      </c>
      <c r="AU316" s="196" t="s">
        <v>86</v>
      </c>
      <c r="AY316" s="16" t="s">
        <v>150</v>
      </c>
      <c r="BE316" s="197">
        <f t="shared" si="44"/>
        <v>0</v>
      </c>
      <c r="BF316" s="197">
        <f t="shared" si="45"/>
        <v>0</v>
      </c>
      <c r="BG316" s="197">
        <f t="shared" si="46"/>
        <v>0</v>
      </c>
      <c r="BH316" s="197">
        <f t="shared" si="47"/>
        <v>0</v>
      </c>
      <c r="BI316" s="197">
        <f t="shared" si="48"/>
        <v>0</v>
      </c>
      <c r="BJ316" s="16" t="s">
        <v>84</v>
      </c>
      <c r="BK316" s="197">
        <f t="shared" si="49"/>
        <v>0</v>
      </c>
      <c r="BL316" s="16" t="s">
        <v>237</v>
      </c>
      <c r="BM316" s="196" t="s">
        <v>631</v>
      </c>
    </row>
    <row r="317" spans="1:65" s="2" customFormat="1" ht="16.5" customHeight="1">
      <c r="A317" s="33"/>
      <c r="B317" s="34"/>
      <c r="C317" s="185" t="s">
        <v>632</v>
      </c>
      <c r="D317" s="185" t="s">
        <v>153</v>
      </c>
      <c r="E317" s="186" t="s">
        <v>633</v>
      </c>
      <c r="F317" s="187" t="s">
        <v>634</v>
      </c>
      <c r="G317" s="188" t="s">
        <v>164</v>
      </c>
      <c r="H317" s="189">
        <v>2</v>
      </c>
      <c r="I317" s="190"/>
      <c r="J317" s="191">
        <f t="shared" si="40"/>
        <v>0</v>
      </c>
      <c r="K317" s="187" t="s">
        <v>157</v>
      </c>
      <c r="L317" s="38"/>
      <c r="M317" s="192" t="s">
        <v>1</v>
      </c>
      <c r="N317" s="193" t="s">
        <v>41</v>
      </c>
      <c r="O317" s="70"/>
      <c r="P317" s="194">
        <f t="shared" si="41"/>
        <v>0</v>
      </c>
      <c r="Q317" s="194">
        <v>1.23E-3</v>
      </c>
      <c r="R317" s="194">
        <f t="shared" si="42"/>
        <v>2.4599999999999999E-3</v>
      </c>
      <c r="S317" s="194">
        <v>0</v>
      </c>
      <c r="T317" s="195">
        <f t="shared" si="43"/>
        <v>0</v>
      </c>
      <c r="U317" s="33"/>
      <c r="V317" s="33"/>
      <c r="W317" s="33"/>
      <c r="X317" s="33"/>
      <c r="Y317" s="33"/>
      <c r="Z317" s="33"/>
      <c r="AA317" s="33"/>
      <c r="AB317" s="33"/>
      <c r="AC317" s="33"/>
      <c r="AD317" s="33"/>
      <c r="AE317" s="33"/>
      <c r="AR317" s="196" t="s">
        <v>237</v>
      </c>
      <c r="AT317" s="196" t="s">
        <v>153</v>
      </c>
      <c r="AU317" s="196" t="s">
        <v>86</v>
      </c>
      <c r="AY317" s="16" t="s">
        <v>150</v>
      </c>
      <c r="BE317" s="197">
        <f t="shared" si="44"/>
        <v>0</v>
      </c>
      <c r="BF317" s="197">
        <f t="shared" si="45"/>
        <v>0</v>
      </c>
      <c r="BG317" s="197">
        <f t="shared" si="46"/>
        <v>0</v>
      </c>
      <c r="BH317" s="197">
        <f t="shared" si="47"/>
        <v>0</v>
      </c>
      <c r="BI317" s="197">
        <f t="shared" si="48"/>
        <v>0</v>
      </c>
      <c r="BJ317" s="16" t="s">
        <v>84</v>
      </c>
      <c r="BK317" s="197">
        <f t="shared" si="49"/>
        <v>0</v>
      </c>
      <c r="BL317" s="16" t="s">
        <v>237</v>
      </c>
      <c r="BM317" s="196" t="s">
        <v>635</v>
      </c>
    </row>
    <row r="318" spans="1:65" s="2" customFormat="1" ht="24.2" customHeight="1">
      <c r="A318" s="33"/>
      <c r="B318" s="34"/>
      <c r="C318" s="185" t="s">
        <v>636</v>
      </c>
      <c r="D318" s="185" t="s">
        <v>153</v>
      </c>
      <c r="E318" s="186" t="s">
        <v>637</v>
      </c>
      <c r="F318" s="187" t="s">
        <v>638</v>
      </c>
      <c r="G318" s="188" t="s">
        <v>639</v>
      </c>
      <c r="H318" s="189">
        <v>1</v>
      </c>
      <c r="I318" s="190"/>
      <c r="J318" s="191">
        <f t="shared" si="40"/>
        <v>0</v>
      </c>
      <c r="K318" s="187" t="s">
        <v>1777</v>
      </c>
      <c r="L318" s="38"/>
      <c r="M318" s="192" t="s">
        <v>1</v>
      </c>
      <c r="N318" s="193" t="s">
        <v>41</v>
      </c>
      <c r="O318" s="70"/>
      <c r="P318" s="194">
        <f t="shared" si="41"/>
        <v>0</v>
      </c>
      <c r="Q318" s="194">
        <v>4.4999999999999999E-4</v>
      </c>
      <c r="R318" s="194">
        <f t="shared" si="42"/>
        <v>4.4999999999999999E-4</v>
      </c>
      <c r="S318" s="194">
        <v>0</v>
      </c>
      <c r="T318" s="195">
        <f t="shared" si="43"/>
        <v>0</v>
      </c>
      <c r="U318" s="33"/>
      <c r="V318" s="33"/>
      <c r="W318" s="33"/>
      <c r="X318" s="33"/>
      <c r="Y318" s="33"/>
      <c r="Z318" s="33"/>
      <c r="AA318" s="33"/>
      <c r="AB318" s="33"/>
      <c r="AC318" s="33"/>
      <c r="AD318" s="33"/>
      <c r="AE318" s="33"/>
      <c r="AR318" s="196" t="s">
        <v>237</v>
      </c>
      <c r="AT318" s="196" t="s">
        <v>153</v>
      </c>
      <c r="AU318" s="196" t="s">
        <v>86</v>
      </c>
      <c r="AY318" s="16" t="s">
        <v>150</v>
      </c>
      <c r="BE318" s="197">
        <f t="shared" si="44"/>
        <v>0</v>
      </c>
      <c r="BF318" s="197">
        <f t="shared" si="45"/>
        <v>0</v>
      </c>
      <c r="BG318" s="197">
        <f t="shared" si="46"/>
        <v>0</v>
      </c>
      <c r="BH318" s="197">
        <f t="shared" si="47"/>
        <v>0</v>
      </c>
      <c r="BI318" s="197">
        <f t="shared" si="48"/>
        <v>0</v>
      </c>
      <c r="BJ318" s="16" t="s">
        <v>84</v>
      </c>
      <c r="BK318" s="197">
        <f t="shared" si="49"/>
        <v>0</v>
      </c>
      <c r="BL318" s="16" t="s">
        <v>237</v>
      </c>
      <c r="BM318" s="196" t="s">
        <v>640</v>
      </c>
    </row>
    <row r="319" spans="1:65" s="2" customFormat="1" ht="39">
      <c r="A319" s="33"/>
      <c r="B319" s="34"/>
      <c r="C319" s="35"/>
      <c r="D319" s="200" t="s">
        <v>262</v>
      </c>
      <c r="E319" s="35"/>
      <c r="F319" s="221" t="s">
        <v>641</v>
      </c>
      <c r="G319" s="35"/>
      <c r="H319" s="35"/>
      <c r="I319" s="222"/>
      <c r="J319" s="35"/>
      <c r="K319" s="35"/>
      <c r="L319" s="38"/>
      <c r="M319" s="223"/>
      <c r="N319" s="224"/>
      <c r="O319" s="70"/>
      <c r="P319" s="70"/>
      <c r="Q319" s="70"/>
      <c r="R319" s="70"/>
      <c r="S319" s="70"/>
      <c r="T319" s="71"/>
      <c r="U319" s="33"/>
      <c r="V319" s="33"/>
      <c r="W319" s="33"/>
      <c r="X319" s="33"/>
      <c r="Y319" s="33"/>
      <c r="Z319" s="33"/>
      <c r="AA319" s="33"/>
      <c r="AB319" s="33"/>
      <c r="AC319" s="33"/>
      <c r="AD319" s="33"/>
      <c r="AE319" s="33"/>
      <c r="AT319" s="16" t="s">
        <v>262</v>
      </c>
      <c r="AU319" s="16" t="s">
        <v>86</v>
      </c>
    </row>
    <row r="320" spans="1:65" s="2" customFormat="1" ht="33" customHeight="1">
      <c r="A320" s="33"/>
      <c r="B320" s="34"/>
      <c r="C320" s="185" t="s">
        <v>642</v>
      </c>
      <c r="D320" s="185" t="s">
        <v>153</v>
      </c>
      <c r="E320" s="186" t="s">
        <v>643</v>
      </c>
      <c r="F320" s="187" t="s">
        <v>644</v>
      </c>
      <c r="G320" s="188" t="s">
        <v>164</v>
      </c>
      <c r="H320" s="189">
        <v>2</v>
      </c>
      <c r="I320" s="190"/>
      <c r="J320" s="191">
        <f t="shared" ref="J320:J326" si="50">ROUND(I320*H320,2)</f>
        <v>0</v>
      </c>
      <c r="K320" s="187" t="s">
        <v>157</v>
      </c>
      <c r="L320" s="38"/>
      <c r="M320" s="192" t="s">
        <v>1</v>
      </c>
      <c r="N320" s="193" t="s">
        <v>41</v>
      </c>
      <c r="O320" s="70"/>
      <c r="P320" s="194">
        <f t="shared" ref="P320:P326" si="51">O320*H320</f>
        <v>0</v>
      </c>
      <c r="Q320" s="194">
        <v>1.47E-3</v>
      </c>
      <c r="R320" s="194">
        <f t="shared" ref="R320:R326" si="52">Q320*H320</f>
        <v>2.9399999999999999E-3</v>
      </c>
      <c r="S320" s="194">
        <v>0</v>
      </c>
      <c r="T320" s="195">
        <f t="shared" ref="T320:T326" si="53">S320*H320</f>
        <v>0</v>
      </c>
      <c r="U320" s="33"/>
      <c r="V320" s="33"/>
      <c r="W320" s="33"/>
      <c r="X320" s="33"/>
      <c r="Y320" s="33"/>
      <c r="Z320" s="33"/>
      <c r="AA320" s="33"/>
      <c r="AB320" s="33"/>
      <c r="AC320" s="33"/>
      <c r="AD320" s="33"/>
      <c r="AE320" s="33"/>
      <c r="AR320" s="196" t="s">
        <v>237</v>
      </c>
      <c r="AT320" s="196" t="s">
        <v>153</v>
      </c>
      <c r="AU320" s="196" t="s">
        <v>86</v>
      </c>
      <c r="AY320" s="16" t="s">
        <v>150</v>
      </c>
      <c r="BE320" s="197">
        <f t="shared" ref="BE320:BE326" si="54">IF(N320="základní",J320,0)</f>
        <v>0</v>
      </c>
      <c r="BF320" s="197">
        <f t="shared" ref="BF320:BF326" si="55">IF(N320="snížená",J320,0)</f>
        <v>0</v>
      </c>
      <c r="BG320" s="197">
        <f t="shared" ref="BG320:BG326" si="56">IF(N320="zákl. přenesená",J320,0)</f>
        <v>0</v>
      </c>
      <c r="BH320" s="197">
        <f t="shared" ref="BH320:BH326" si="57">IF(N320="sníž. přenesená",J320,0)</f>
        <v>0</v>
      </c>
      <c r="BI320" s="197">
        <f t="shared" ref="BI320:BI326" si="58">IF(N320="nulová",J320,0)</f>
        <v>0</v>
      </c>
      <c r="BJ320" s="16" t="s">
        <v>84</v>
      </c>
      <c r="BK320" s="197">
        <f t="shared" ref="BK320:BK326" si="59">ROUND(I320*H320,2)</f>
        <v>0</v>
      </c>
      <c r="BL320" s="16" t="s">
        <v>237</v>
      </c>
      <c r="BM320" s="196" t="s">
        <v>645</v>
      </c>
    </row>
    <row r="321" spans="1:65" s="2" customFormat="1" ht="16.5" customHeight="1">
      <c r="A321" s="33"/>
      <c r="B321" s="34"/>
      <c r="C321" s="185" t="s">
        <v>646</v>
      </c>
      <c r="D321" s="185" t="s">
        <v>153</v>
      </c>
      <c r="E321" s="186" t="s">
        <v>647</v>
      </c>
      <c r="F321" s="187" t="s">
        <v>648</v>
      </c>
      <c r="G321" s="188" t="s">
        <v>649</v>
      </c>
      <c r="H321" s="189">
        <v>2</v>
      </c>
      <c r="I321" s="190"/>
      <c r="J321" s="191">
        <f t="shared" si="50"/>
        <v>0</v>
      </c>
      <c r="K321" s="187" t="s">
        <v>157</v>
      </c>
      <c r="L321" s="38"/>
      <c r="M321" s="192" t="s">
        <v>1</v>
      </c>
      <c r="N321" s="193" t="s">
        <v>41</v>
      </c>
      <c r="O321" s="70"/>
      <c r="P321" s="194">
        <f t="shared" si="51"/>
        <v>0</v>
      </c>
      <c r="Q321" s="194">
        <v>2E-3</v>
      </c>
      <c r="R321" s="194">
        <f t="shared" si="52"/>
        <v>4.0000000000000001E-3</v>
      </c>
      <c r="S321" s="194">
        <v>0</v>
      </c>
      <c r="T321" s="195">
        <f t="shared" si="53"/>
        <v>0</v>
      </c>
      <c r="U321" s="33"/>
      <c r="V321" s="33"/>
      <c r="W321" s="33"/>
      <c r="X321" s="33"/>
      <c r="Y321" s="33"/>
      <c r="Z321" s="33"/>
      <c r="AA321" s="33"/>
      <c r="AB321" s="33"/>
      <c r="AC321" s="33"/>
      <c r="AD321" s="33"/>
      <c r="AE321" s="33"/>
      <c r="AR321" s="196" t="s">
        <v>237</v>
      </c>
      <c r="AT321" s="196" t="s">
        <v>153</v>
      </c>
      <c r="AU321" s="196" t="s">
        <v>86</v>
      </c>
      <c r="AY321" s="16" t="s">
        <v>150</v>
      </c>
      <c r="BE321" s="197">
        <f t="shared" si="54"/>
        <v>0</v>
      </c>
      <c r="BF321" s="197">
        <f t="shared" si="55"/>
        <v>0</v>
      </c>
      <c r="BG321" s="197">
        <f t="shared" si="56"/>
        <v>0</v>
      </c>
      <c r="BH321" s="197">
        <f t="shared" si="57"/>
        <v>0</v>
      </c>
      <c r="BI321" s="197">
        <f t="shared" si="58"/>
        <v>0</v>
      </c>
      <c r="BJ321" s="16" t="s">
        <v>84</v>
      </c>
      <c r="BK321" s="197">
        <f t="shared" si="59"/>
        <v>0</v>
      </c>
      <c r="BL321" s="16" t="s">
        <v>237</v>
      </c>
      <c r="BM321" s="196" t="s">
        <v>650</v>
      </c>
    </row>
    <row r="322" spans="1:65" s="2" customFormat="1" ht="24.2" customHeight="1">
      <c r="A322" s="33"/>
      <c r="B322" s="34"/>
      <c r="C322" s="185" t="s">
        <v>651</v>
      </c>
      <c r="D322" s="185" t="s">
        <v>153</v>
      </c>
      <c r="E322" s="186" t="s">
        <v>652</v>
      </c>
      <c r="F322" s="187" t="s">
        <v>653</v>
      </c>
      <c r="G322" s="188" t="s">
        <v>182</v>
      </c>
      <c r="H322" s="189">
        <v>161.29</v>
      </c>
      <c r="I322" s="190"/>
      <c r="J322" s="191">
        <f t="shared" si="50"/>
        <v>0</v>
      </c>
      <c r="K322" s="187" t="s">
        <v>157</v>
      </c>
      <c r="L322" s="38"/>
      <c r="M322" s="192" t="s">
        <v>1</v>
      </c>
      <c r="N322" s="193" t="s">
        <v>41</v>
      </c>
      <c r="O322" s="70"/>
      <c r="P322" s="194">
        <f t="shared" si="51"/>
        <v>0</v>
      </c>
      <c r="Q322" s="194">
        <v>1.9000000000000001E-4</v>
      </c>
      <c r="R322" s="194">
        <f t="shared" si="52"/>
        <v>3.0645100000000002E-2</v>
      </c>
      <c r="S322" s="194">
        <v>0</v>
      </c>
      <c r="T322" s="195">
        <f t="shared" si="53"/>
        <v>0</v>
      </c>
      <c r="U322" s="33"/>
      <c r="V322" s="33"/>
      <c r="W322" s="33"/>
      <c r="X322" s="33"/>
      <c r="Y322" s="33"/>
      <c r="Z322" s="33"/>
      <c r="AA322" s="33"/>
      <c r="AB322" s="33"/>
      <c r="AC322" s="33"/>
      <c r="AD322" s="33"/>
      <c r="AE322" s="33"/>
      <c r="AR322" s="196" t="s">
        <v>237</v>
      </c>
      <c r="AT322" s="196" t="s">
        <v>153</v>
      </c>
      <c r="AU322" s="196" t="s">
        <v>86</v>
      </c>
      <c r="AY322" s="16" t="s">
        <v>150</v>
      </c>
      <c r="BE322" s="197">
        <f t="shared" si="54"/>
        <v>0</v>
      </c>
      <c r="BF322" s="197">
        <f t="shared" si="55"/>
        <v>0</v>
      </c>
      <c r="BG322" s="197">
        <f t="shared" si="56"/>
        <v>0</v>
      </c>
      <c r="BH322" s="197">
        <f t="shared" si="57"/>
        <v>0</v>
      </c>
      <c r="BI322" s="197">
        <f t="shared" si="58"/>
        <v>0</v>
      </c>
      <c r="BJ322" s="16" t="s">
        <v>84</v>
      </c>
      <c r="BK322" s="197">
        <f t="shared" si="59"/>
        <v>0</v>
      </c>
      <c r="BL322" s="16" t="s">
        <v>237</v>
      </c>
      <c r="BM322" s="196" t="s">
        <v>654</v>
      </c>
    </row>
    <row r="323" spans="1:65" s="2" customFormat="1" ht="21.75" customHeight="1">
      <c r="A323" s="33"/>
      <c r="B323" s="34"/>
      <c r="C323" s="185" t="s">
        <v>655</v>
      </c>
      <c r="D323" s="185" t="s">
        <v>153</v>
      </c>
      <c r="E323" s="186" t="s">
        <v>656</v>
      </c>
      <c r="F323" s="187" t="s">
        <v>657</v>
      </c>
      <c r="G323" s="188" t="s">
        <v>182</v>
      </c>
      <c r="H323" s="189">
        <v>161.29</v>
      </c>
      <c r="I323" s="190"/>
      <c r="J323" s="191">
        <f t="shared" si="50"/>
        <v>0</v>
      </c>
      <c r="K323" s="187" t="s">
        <v>157</v>
      </c>
      <c r="L323" s="38"/>
      <c r="M323" s="192" t="s">
        <v>1</v>
      </c>
      <c r="N323" s="193" t="s">
        <v>41</v>
      </c>
      <c r="O323" s="70"/>
      <c r="P323" s="194">
        <f t="shared" si="51"/>
        <v>0</v>
      </c>
      <c r="Q323" s="194">
        <v>1.0000000000000001E-5</v>
      </c>
      <c r="R323" s="194">
        <f t="shared" si="52"/>
        <v>1.6129E-3</v>
      </c>
      <c r="S323" s="194">
        <v>0</v>
      </c>
      <c r="T323" s="195">
        <f t="shared" si="53"/>
        <v>0</v>
      </c>
      <c r="U323" s="33"/>
      <c r="V323" s="33"/>
      <c r="W323" s="33"/>
      <c r="X323" s="33"/>
      <c r="Y323" s="33"/>
      <c r="Z323" s="33"/>
      <c r="AA323" s="33"/>
      <c r="AB323" s="33"/>
      <c r="AC323" s="33"/>
      <c r="AD323" s="33"/>
      <c r="AE323" s="33"/>
      <c r="AR323" s="196" t="s">
        <v>237</v>
      </c>
      <c r="AT323" s="196" t="s">
        <v>153</v>
      </c>
      <c r="AU323" s="196" t="s">
        <v>86</v>
      </c>
      <c r="AY323" s="16" t="s">
        <v>150</v>
      </c>
      <c r="BE323" s="197">
        <f t="shared" si="54"/>
        <v>0</v>
      </c>
      <c r="BF323" s="197">
        <f t="shared" si="55"/>
        <v>0</v>
      </c>
      <c r="BG323" s="197">
        <f t="shared" si="56"/>
        <v>0</v>
      </c>
      <c r="BH323" s="197">
        <f t="shared" si="57"/>
        <v>0</v>
      </c>
      <c r="BI323" s="197">
        <f t="shared" si="58"/>
        <v>0</v>
      </c>
      <c r="BJ323" s="16" t="s">
        <v>84</v>
      </c>
      <c r="BK323" s="197">
        <f t="shared" si="59"/>
        <v>0</v>
      </c>
      <c r="BL323" s="16" t="s">
        <v>237</v>
      </c>
      <c r="BM323" s="196" t="s">
        <v>658</v>
      </c>
    </row>
    <row r="324" spans="1:65" s="2" customFormat="1" ht="16.5" customHeight="1">
      <c r="A324" s="33"/>
      <c r="B324" s="34"/>
      <c r="C324" s="185" t="s">
        <v>659</v>
      </c>
      <c r="D324" s="185" t="s">
        <v>153</v>
      </c>
      <c r="E324" s="186" t="s">
        <v>554</v>
      </c>
      <c r="F324" s="187" t="s">
        <v>555</v>
      </c>
      <c r="G324" s="188" t="s">
        <v>164</v>
      </c>
      <c r="H324" s="189">
        <v>1</v>
      </c>
      <c r="I324" s="190"/>
      <c r="J324" s="191">
        <f t="shared" si="50"/>
        <v>0</v>
      </c>
      <c r="K324" s="187" t="s">
        <v>157</v>
      </c>
      <c r="L324" s="38"/>
      <c r="M324" s="192" t="s">
        <v>1</v>
      </c>
      <c r="N324" s="193" t="s">
        <v>41</v>
      </c>
      <c r="O324" s="70"/>
      <c r="P324" s="194">
        <f t="shared" si="51"/>
        <v>0</v>
      </c>
      <c r="Q324" s="194">
        <v>0</v>
      </c>
      <c r="R324" s="194">
        <f t="shared" si="52"/>
        <v>0</v>
      </c>
      <c r="S324" s="194">
        <v>0</v>
      </c>
      <c r="T324" s="195">
        <f t="shared" si="53"/>
        <v>0</v>
      </c>
      <c r="U324" s="33"/>
      <c r="V324" s="33"/>
      <c r="W324" s="33"/>
      <c r="X324" s="33"/>
      <c r="Y324" s="33"/>
      <c r="Z324" s="33"/>
      <c r="AA324" s="33"/>
      <c r="AB324" s="33"/>
      <c r="AC324" s="33"/>
      <c r="AD324" s="33"/>
      <c r="AE324" s="33"/>
      <c r="AR324" s="196" t="s">
        <v>237</v>
      </c>
      <c r="AT324" s="196" t="s">
        <v>153</v>
      </c>
      <c r="AU324" s="196" t="s">
        <v>86</v>
      </c>
      <c r="AY324" s="16" t="s">
        <v>150</v>
      </c>
      <c r="BE324" s="197">
        <f t="shared" si="54"/>
        <v>0</v>
      </c>
      <c r="BF324" s="197">
        <f t="shared" si="55"/>
        <v>0</v>
      </c>
      <c r="BG324" s="197">
        <f t="shared" si="56"/>
        <v>0</v>
      </c>
      <c r="BH324" s="197">
        <f t="shared" si="57"/>
        <v>0</v>
      </c>
      <c r="BI324" s="197">
        <f t="shared" si="58"/>
        <v>0</v>
      </c>
      <c r="BJ324" s="16" t="s">
        <v>84</v>
      </c>
      <c r="BK324" s="197">
        <f t="shared" si="59"/>
        <v>0</v>
      </c>
      <c r="BL324" s="16" t="s">
        <v>237</v>
      </c>
      <c r="BM324" s="196" t="s">
        <v>660</v>
      </c>
    </row>
    <row r="325" spans="1:65" s="2" customFormat="1" ht="24.2" customHeight="1">
      <c r="A325" s="33"/>
      <c r="B325" s="34"/>
      <c r="C325" s="225" t="s">
        <v>661</v>
      </c>
      <c r="D325" s="225" t="s">
        <v>321</v>
      </c>
      <c r="E325" s="226" t="s">
        <v>558</v>
      </c>
      <c r="F325" s="227" t="s">
        <v>559</v>
      </c>
      <c r="G325" s="228" t="s">
        <v>164</v>
      </c>
      <c r="H325" s="229">
        <v>1</v>
      </c>
      <c r="I325" s="230"/>
      <c r="J325" s="231">
        <f t="shared" si="50"/>
        <v>0</v>
      </c>
      <c r="K325" s="227" t="s">
        <v>157</v>
      </c>
      <c r="L325" s="232"/>
      <c r="M325" s="233" t="s">
        <v>1</v>
      </c>
      <c r="N325" s="234" t="s">
        <v>41</v>
      </c>
      <c r="O325" s="70"/>
      <c r="P325" s="194">
        <f t="shared" si="51"/>
        <v>0</v>
      </c>
      <c r="Q325" s="194">
        <v>3.5000000000000001E-3</v>
      </c>
      <c r="R325" s="194">
        <f t="shared" si="52"/>
        <v>3.5000000000000001E-3</v>
      </c>
      <c r="S325" s="194">
        <v>0</v>
      </c>
      <c r="T325" s="195">
        <f t="shared" si="53"/>
        <v>0</v>
      </c>
      <c r="U325" s="33"/>
      <c r="V325" s="33"/>
      <c r="W325" s="33"/>
      <c r="X325" s="33"/>
      <c r="Y325" s="33"/>
      <c r="Z325" s="33"/>
      <c r="AA325" s="33"/>
      <c r="AB325" s="33"/>
      <c r="AC325" s="33"/>
      <c r="AD325" s="33"/>
      <c r="AE325" s="33"/>
      <c r="AR325" s="196" t="s">
        <v>312</v>
      </c>
      <c r="AT325" s="196" t="s">
        <v>321</v>
      </c>
      <c r="AU325" s="196" t="s">
        <v>86</v>
      </c>
      <c r="AY325" s="16" t="s">
        <v>150</v>
      </c>
      <c r="BE325" s="197">
        <f t="shared" si="54"/>
        <v>0</v>
      </c>
      <c r="BF325" s="197">
        <f t="shared" si="55"/>
        <v>0</v>
      </c>
      <c r="BG325" s="197">
        <f t="shared" si="56"/>
        <v>0</v>
      </c>
      <c r="BH325" s="197">
        <f t="shared" si="57"/>
        <v>0</v>
      </c>
      <c r="BI325" s="197">
        <f t="shared" si="58"/>
        <v>0</v>
      </c>
      <c r="BJ325" s="16" t="s">
        <v>84</v>
      </c>
      <c r="BK325" s="197">
        <f t="shared" si="59"/>
        <v>0</v>
      </c>
      <c r="BL325" s="16" t="s">
        <v>237</v>
      </c>
      <c r="BM325" s="196" t="s">
        <v>662</v>
      </c>
    </row>
    <row r="326" spans="1:65" s="2" customFormat="1" ht="24.2" customHeight="1">
      <c r="A326" s="33"/>
      <c r="B326" s="34"/>
      <c r="C326" s="185" t="s">
        <v>663</v>
      </c>
      <c r="D326" s="185" t="s">
        <v>153</v>
      </c>
      <c r="E326" s="186" t="s">
        <v>664</v>
      </c>
      <c r="F326" s="187" t="s">
        <v>665</v>
      </c>
      <c r="G326" s="188" t="s">
        <v>482</v>
      </c>
      <c r="H326" s="235"/>
      <c r="I326" s="190"/>
      <c r="J326" s="191">
        <f t="shared" si="50"/>
        <v>0</v>
      </c>
      <c r="K326" s="187" t="s">
        <v>157</v>
      </c>
      <c r="L326" s="38"/>
      <c r="M326" s="192" t="s">
        <v>1</v>
      </c>
      <c r="N326" s="193" t="s">
        <v>41</v>
      </c>
      <c r="O326" s="70"/>
      <c r="P326" s="194">
        <f t="shared" si="51"/>
        <v>0</v>
      </c>
      <c r="Q326" s="194">
        <v>0</v>
      </c>
      <c r="R326" s="194">
        <f t="shared" si="52"/>
        <v>0</v>
      </c>
      <c r="S326" s="194">
        <v>0</v>
      </c>
      <c r="T326" s="195">
        <f t="shared" si="53"/>
        <v>0</v>
      </c>
      <c r="U326" s="33"/>
      <c r="V326" s="33"/>
      <c r="W326" s="33"/>
      <c r="X326" s="33"/>
      <c r="Y326" s="33"/>
      <c r="Z326" s="33"/>
      <c r="AA326" s="33"/>
      <c r="AB326" s="33"/>
      <c r="AC326" s="33"/>
      <c r="AD326" s="33"/>
      <c r="AE326" s="33"/>
      <c r="AR326" s="196" t="s">
        <v>237</v>
      </c>
      <c r="AT326" s="196" t="s">
        <v>153</v>
      </c>
      <c r="AU326" s="196" t="s">
        <v>86</v>
      </c>
      <c r="AY326" s="16" t="s">
        <v>150</v>
      </c>
      <c r="BE326" s="197">
        <f t="shared" si="54"/>
        <v>0</v>
      </c>
      <c r="BF326" s="197">
        <f t="shared" si="55"/>
        <v>0</v>
      </c>
      <c r="BG326" s="197">
        <f t="shared" si="56"/>
        <v>0</v>
      </c>
      <c r="BH326" s="197">
        <f t="shared" si="57"/>
        <v>0</v>
      </c>
      <c r="BI326" s="197">
        <f t="shared" si="58"/>
        <v>0</v>
      </c>
      <c r="BJ326" s="16" t="s">
        <v>84</v>
      </c>
      <c r="BK326" s="197">
        <f t="shared" si="59"/>
        <v>0</v>
      </c>
      <c r="BL326" s="16" t="s">
        <v>237</v>
      </c>
      <c r="BM326" s="196" t="s">
        <v>666</v>
      </c>
    </row>
    <row r="327" spans="1:65" s="12" customFormat="1" ht="22.9" customHeight="1">
      <c r="B327" s="169"/>
      <c r="C327" s="170"/>
      <c r="D327" s="171" t="s">
        <v>75</v>
      </c>
      <c r="E327" s="183" t="s">
        <v>667</v>
      </c>
      <c r="F327" s="183" t="s">
        <v>668</v>
      </c>
      <c r="G327" s="170"/>
      <c r="H327" s="170"/>
      <c r="I327" s="173"/>
      <c r="J327" s="184">
        <f>BK327</f>
        <v>0</v>
      </c>
      <c r="K327" s="170"/>
      <c r="L327" s="175"/>
      <c r="M327" s="176"/>
      <c r="N327" s="177"/>
      <c r="O327" s="177"/>
      <c r="P327" s="178">
        <f>SUM(P328:P361)</f>
        <v>0</v>
      </c>
      <c r="Q327" s="177"/>
      <c r="R327" s="178">
        <f>SUM(R328:R361)</f>
        <v>0.25223741999999999</v>
      </c>
      <c r="S327" s="177"/>
      <c r="T327" s="179">
        <f>SUM(T328:T361)</f>
        <v>0.23537000000000002</v>
      </c>
      <c r="AR327" s="180" t="s">
        <v>86</v>
      </c>
      <c r="AT327" s="181" t="s">
        <v>75</v>
      </c>
      <c r="AU327" s="181" t="s">
        <v>84</v>
      </c>
      <c r="AY327" s="180" t="s">
        <v>150</v>
      </c>
      <c r="BK327" s="182">
        <f>SUM(BK328:BK361)</f>
        <v>0</v>
      </c>
    </row>
    <row r="328" spans="1:65" s="2" customFormat="1" ht="16.5" customHeight="1">
      <c r="A328" s="33"/>
      <c r="B328" s="34"/>
      <c r="C328" s="185" t="s">
        <v>669</v>
      </c>
      <c r="D328" s="185" t="s">
        <v>153</v>
      </c>
      <c r="E328" s="186" t="s">
        <v>670</v>
      </c>
      <c r="F328" s="187" t="s">
        <v>671</v>
      </c>
      <c r="G328" s="188" t="s">
        <v>649</v>
      </c>
      <c r="H328" s="189">
        <v>2</v>
      </c>
      <c r="I328" s="190"/>
      <c r="J328" s="191">
        <f t="shared" ref="J328:J346" si="60">ROUND(I328*H328,2)</f>
        <v>0</v>
      </c>
      <c r="K328" s="187" t="s">
        <v>157</v>
      </c>
      <c r="L328" s="38"/>
      <c r="M328" s="192" t="s">
        <v>1</v>
      </c>
      <c r="N328" s="193" t="s">
        <v>41</v>
      </c>
      <c r="O328" s="70"/>
      <c r="P328" s="194">
        <f t="shared" ref="P328:P346" si="61">O328*H328</f>
        <v>0</v>
      </c>
      <c r="Q328" s="194">
        <v>0</v>
      </c>
      <c r="R328" s="194">
        <f t="shared" ref="R328:R346" si="62">Q328*H328</f>
        <v>0</v>
      </c>
      <c r="S328" s="194">
        <v>1.933E-2</v>
      </c>
      <c r="T328" s="195">
        <f t="shared" ref="T328:T346" si="63">S328*H328</f>
        <v>3.866E-2</v>
      </c>
      <c r="U328" s="33"/>
      <c r="V328" s="33"/>
      <c r="W328" s="33"/>
      <c r="X328" s="33"/>
      <c r="Y328" s="33"/>
      <c r="Z328" s="33"/>
      <c r="AA328" s="33"/>
      <c r="AB328" s="33"/>
      <c r="AC328" s="33"/>
      <c r="AD328" s="33"/>
      <c r="AE328" s="33"/>
      <c r="AR328" s="196" t="s">
        <v>237</v>
      </c>
      <c r="AT328" s="196" t="s">
        <v>153</v>
      </c>
      <c r="AU328" s="196" t="s">
        <v>86</v>
      </c>
      <c r="AY328" s="16" t="s">
        <v>150</v>
      </c>
      <c r="BE328" s="197">
        <f t="shared" ref="BE328:BE346" si="64">IF(N328="základní",J328,0)</f>
        <v>0</v>
      </c>
      <c r="BF328" s="197">
        <f t="shared" ref="BF328:BF346" si="65">IF(N328="snížená",J328,0)</f>
        <v>0</v>
      </c>
      <c r="BG328" s="197">
        <f t="shared" ref="BG328:BG346" si="66">IF(N328="zákl. přenesená",J328,0)</f>
        <v>0</v>
      </c>
      <c r="BH328" s="197">
        <f t="shared" ref="BH328:BH346" si="67">IF(N328="sníž. přenesená",J328,0)</f>
        <v>0</v>
      </c>
      <c r="BI328" s="197">
        <f t="shared" ref="BI328:BI346" si="68">IF(N328="nulová",J328,0)</f>
        <v>0</v>
      </c>
      <c r="BJ328" s="16" t="s">
        <v>84</v>
      </c>
      <c r="BK328" s="197">
        <f t="shared" ref="BK328:BK346" si="69">ROUND(I328*H328,2)</f>
        <v>0</v>
      </c>
      <c r="BL328" s="16" t="s">
        <v>237</v>
      </c>
      <c r="BM328" s="196" t="s">
        <v>672</v>
      </c>
    </row>
    <row r="329" spans="1:65" s="2" customFormat="1" ht="24.2" customHeight="1">
      <c r="A329" s="33"/>
      <c r="B329" s="34"/>
      <c r="C329" s="185" t="s">
        <v>673</v>
      </c>
      <c r="D329" s="185" t="s">
        <v>153</v>
      </c>
      <c r="E329" s="186" t="s">
        <v>674</v>
      </c>
      <c r="F329" s="187" t="s">
        <v>675</v>
      </c>
      <c r="G329" s="188" t="s">
        <v>649</v>
      </c>
      <c r="H329" s="189">
        <v>1</v>
      </c>
      <c r="I329" s="190"/>
      <c r="J329" s="191">
        <f t="shared" si="60"/>
        <v>0</v>
      </c>
      <c r="K329" s="187" t="s">
        <v>157</v>
      </c>
      <c r="L329" s="38"/>
      <c r="M329" s="192" t="s">
        <v>1</v>
      </c>
      <c r="N329" s="193" t="s">
        <v>41</v>
      </c>
      <c r="O329" s="70"/>
      <c r="P329" s="194">
        <f t="shared" si="61"/>
        <v>0</v>
      </c>
      <c r="Q329" s="194">
        <v>1.6969999999999999E-2</v>
      </c>
      <c r="R329" s="194">
        <f t="shared" si="62"/>
        <v>1.6969999999999999E-2</v>
      </c>
      <c r="S329" s="194">
        <v>0</v>
      </c>
      <c r="T329" s="195">
        <f t="shared" si="63"/>
        <v>0</v>
      </c>
      <c r="U329" s="33"/>
      <c r="V329" s="33"/>
      <c r="W329" s="33"/>
      <c r="X329" s="33"/>
      <c r="Y329" s="33"/>
      <c r="Z329" s="33"/>
      <c r="AA329" s="33"/>
      <c r="AB329" s="33"/>
      <c r="AC329" s="33"/>
      <c r="AD329" s="33"/>
      <c r="AE329" s="33"/>
      <c r="AR329" s="196" t="s">
        <v>237</v>
      </c>
      <c r="AT329" s="196" t="s">
        <v>153</v>
      </c>
      <c r="AU329" s="196" t="s">
        <v>86</v>
      </c>
      <c r="AY329" s="16" t="s">
        <v>150</v>
      </c>
      <c r="BE329" s="197">
        <f t="shared" si="64"/>
        <v>0</v>
      </c>
      <c r="BF329" s="197">
        <f t="shared" si="65"/>
        <v>0</v>
      </c>
      <c r="BG329" s="197">
        <f t="shared" si="66"/>
        <v>0</v>
      </c>
      <c r="BH329" s="197">
        <f t="shared" si="67"/>
        <v>0</v>
      </c>
      <c r="BI329" s="197">
        <f t="shared" si="68"/>
        <v>0</v>
      </c>
      <c r="BJ329" s="16" t="s">
        <v>84</v>
      </c>
      <c r="BK329" s="197">
        <f t="shared" si="69"/>
        <v>0</v>
      </c>
      <c r="BL329" s="16" t="s">
        <v>237</v>
      </c>
      <c r="BM329" s="196" t="s">
        <v>676</v>
      </c>
    </row>
    <row r="330" spans="1:65" s="2" customFormat="1" ht="16.5" customHeight="1">
      <c r="A330" s="33"/>
      <c r="B330" s="34"/>
      <c r="C330" s="185" t="s">
        <v>677</v>
      </c>
      <c r="D330" s="185" t="s">
        <v>153</v>
      </c>
      <c r="E330" s="186" t="s">
        <v>678</v>
      </c>
      <c r="F330" s="187" t="s">
        <v>679</v>
      </c>
      <c r="G330" s="188" t="s">
        <v>649</v>
      </c>
      <c r="H330" s="189">
        <v>2</v>
      </c>
      <c r="I330" s="190"/>
      <c r="J330" s="191">
        <f t="shared" si="60"/>
        <v>0</v>
      </c>
      <c r="K330" s="187" t="s">
        <v>157</v>
      </c>
      <c r="L330" s="38"/>
      <c r="M330" s="192" t="s">
        <v>1</v>
      </c>
      <c r="N330" s="193" t="s">
        <v>41</v>
      </c>
      <c r="O330" s="70"/>
      <c r="P330" s="194">
        <f t="shared" si="61"/>
        <v>0</v>
      </c>
      <c r="Q330" s="194">
        <v>0</v>
      </c>
      <c r="R330" s="194">
        <f t="shared" si="62"/>
        <v>0</v>
      </c>
      <c r="S330" s="194">
        <v>1.9460000000000002E-2</v>
      </c>
      <c r="T330" s="195">
        <f t="shared" si="63"/>
        <v>3.8920000000000003E-2</v>
      </c>
      <c r="U330" s="33"/>
      <c r="V330" s="33"/>
      <c r="W330" s="33"/>
      <c r="X330" s="33"/>
      <c r="Y330" s="33"/>
      <c r="Z330" s="33"/>
      <c r="AA330" s="33"/>
      <c r="AB330" s="33"/>
      <c r="AC330" s="33"/>
      <c r="AD330" s="33"/>
      <c r="AE330" s="33"/>
      <c r="AR330" s="196" t="s">
        <v>237</v>
      </c>
      <c r="AT330" s="196" t="s">
        <v>153</v>
      </c>
      <c r="AU330" s="196" t="s">
        <v>86</v>
      </c>
      <c r="AY330" s="16" t="s">
        <v>150</v>
      </c>
      <c r="BE330" s="197">
        <f t="shared" si="64"/>
        <v>0</v>
      </c>
      <c r="BF330" s="197">
        <f t="shared" si="65"/>
        <v>0</v>
      </c>
      <c r="BG330" s="197">
        <f t="shared" si="66"/>
        <v>0</v>
      </c>
      <c r="BH330" s="197">
        <f t="shared" si="67"/>
        <v>0</v>
      </c>
      <c r="BI330" s="197">
        <f t="shared" si="68"/>
        <v>0</v>
      </c>
      <c r="BJ330" s="16" t="s">
        <v>84</v>
      </c>
      <c r="BK330" s="197">
        <f t="shared" si="69"/>
        <v>0</v>
      </c>
      <c r="BL330" s="16" t="s">
        <v>237</v>
      </c>
      <c r="BM330" s="196" t="s">
        <v>680</v>
      </c>
    </row>
    <row r="331" spans="1:65" s="2" customFormat="1" ht="24.2" customHeight="1">
      <c r="A331" s="33"/>
      <c r="B331" s="34"/>
      <c r="C331" s="185" t="s">
        <v>681</v>
      </c>
      <c r="D331" s="185" t="s">
        <v>153</v>
      </c>
      <c r="E331" s="186" t="s">
        <v>682</v>
      </c>
      <c r="F331" s="187" t="s">
        <v>683</v>
      </c>
      <c r="G331" s="188" t="s">
        <v>649</v>
      </c>
      <c r="H331" s="189">
        <v>4</v>
      </c>
      <c r="I331" s="190"/>
      <c r="J331" s="191">
        <f t="shared" si="60"/>
        <v>0</v>
      </c>
      <c r="K331" s="187" t="s">
        <v>157</v>
      </c>
      <c r="L331" s="38"/>
      <c r="M331" s="192" t="s">
        <v>1</v>
      </c>
      <c r="N331" s="193" t="s">
        <v>41</v>
      </c>
      <c r="O331" s="70"/>
      <c r="P331" s="194">
        <f t="shared" si="61"/>
        <v>0</v>
      </c>
      <c r="Q331" s="194">
        <v>1.197E-2</v>
      </c>
      <c r="R331" s="194">
        <f t="shared" si="62"/>
        <v>4.7879999999999999E-2</v>
      </c>
      <c r="S331" s="194">
        <v>0</v>
      </c>
      <c r="T331" s="195">
        <f t="shared" si="63"/>
        <v>0</v>
      </c>
      <c r="U331" s="33"/>
      <c r="V331" s="33"/>
      <c r="W331" s="33"/>
      <c r="X331" s="33"/>
      <c r="Y331" s="33"/>
      <c r="Z331" s="33"/>
      <c r="AA331" s="33"/>
      <c r="AB331" s="33"/>
      <c r="AC331" s="33"/>
      <c r="AD331" s="33"/>
      <c r="AE331" s="33"/>
      <c r="AR331" s="196" t="s">
        <v>237</v>
      </c>
      <c r="AT331" s="196" t="s">
        <v>153</v>
      </c>
      <c r="AU331" s="196" t="s">
        <v>86</v>
      </c>
      <c r="AY331" s="16" t="s">
        <v>150</v>
      </c>
      <c r="BE331" s="197">
        <f t="shared" si="64"/>
        <v>0</v>
      </c>
      <c r="BF331" s="197">
        <f t="shared" si="65"/>
        <v>0</v>
      </c>
      <c r="BG331" s="197">
        <f t="shared" si="66"/>
        <v>0</v>
      </c>
      <c r="BH331" s="197">
        <f t="shared" si="67"/>
        <v>0</v>
      </c>
      <c r="BI331" s="197">
        <f t="shared" si="68"/>
        <v>0</v>
      </c>
      <c r="BJ331" s="16" t="s">
        <v>84</v>
      </c>
      <c r="BK331" s="197">
        <f t="shared" si="69"/>
        <v>0</v>
      </c>
      <c r="BL331" s="16" t="s">
        <v>237</v>
      </c>
      <c r="BM331" s="196" t="s">
        <v>684</v>
      </c>
    </row>
    <row r="332" spans="1:65" s="2" customFormat="1" ht="21.75" customHeight="1">
      <c r="A332" s="33"/>
      <c r="B332" s="34"/>
      <c r="C332" s="185" t="s">
        <v>685</v>
      </c>
      <c r="D332" s="185" t="s">
        <v>153</v>
      </c>
      <c r="E332" s="186" t="s">
        <v>686</v>
      </c>
      <c r="F332" s="187" t="s">
        <v>687</v>
      </c>
      <c r="G332" s="188" t="s">
        <v>649</v>
      </c>
      <c r="H332" s="189">
        <v>1</v>
      </c>
      <c r="I332" s="190"/>
      <c r="J332" s="191">
        <f t="shared" si="60"/>
        <v>0</v>
      </c>
      <c r="K332" s="187" t="s">
        <v>157</v>
      </c>
      <c r="L332" s="38"/>
      <c r="M332" s="192" t="s">
        <v>1</v>
      </c>
      <c r="N332" s="193" t="s">
        <v>41</v>
      </c>
      <c r="O332" s="70"/>
      <c r="P332" s="194">
        <f t="shared" si="61"/>
        <v>0</v>
      </c>
      <c r="Q332" s="194">
        <v>0</v>
      </c>
      <c r="R332" s="194">
        <f t="shared" si="62"/>
        <v>0</v>
      </c>
      <c r="S332" s="194">
        <v>8.7999999999999995E-2</v>
      </c>
      <c r="T332" s="195">
        <f t="shared" si="63"/>
        <v>8.7999999999999995E-2</v>
      </c>
      <c r="U332" s="33"/>
      <c r="V332" s="33"/>
      <c r="W332" s="33"/>
      <c r="X332" s="33"/>
      <c r="Y332" s="33"/>
      <c r="Z332" s="33"/>
      <c r="AA332" s="33"/>
      <c r="AB332" s="33"/>
      <c r="AC332" s="33"/>
      <c r="AD332" s="33"/>
      <c r="AE332" s="33"/>
      <c r="AR332" s="196" t="s">
        <v>237</v>
      </c>
      <c r="AT332" s="196" t="s">
        <v>153</v>
      </c>
      <c r="AU332" s="196" t="s">
        <v>86</v>
      </c>
      <c r="AY332" s="16" t="s">
        <v>150</v>
      </c>
      <c r="BE332" s="197">
        <f t="shared" si="64"/>
        <v>0</v>
      </c>
      <c r="BF332" s="197">
        <f t="shared" si="65"/>
        <v>0</v>
      </c>
      <c r="BG332" s="197">
        <f t="shared" si="66"/>
        <v>0</v>
      </c>
      <c r="BH332" s="197">
        <f t="shared" si="67"/>
        <v>0</v>
      </c>
      <c r="BI332" s="197">
        <f t="shared" si="68"/>
        <v>0</v>
      </c>
      <c r="BJ332" s="16" t="s">
        <v>84</v>
      </c>
      <c r="BK332" s="197">
        <f t="shared" si="69"/>
        <v>0</v>
      </c>
      <c r="BL332" s="16" t="s">
        <v>237</v>
      </c>
      <c r="BM332" s="196" t="s">
        <v>688</v>
      </c>
    </row>
    <row r="333" spans="1:65" s="2" customFormat="1" ht="21.75" customHeight="1">
      <c r="A333" s="33"/>
      <c r="B333" s="34"/>
      <c r="C333" s="185" t="s">
        <v>689</v>
      </c>
      <c r="D333" s="185" t="s">
        <v>153</v>
      </c>
      <c r="E333" s="186" t="s">
        <v>690</v>
      </c>
      <c r="F333" s="187" t="s">
        <v>691</v>
      </c>
      <c r="G333" s="188" t="s">
        <v>649</v>
      </c>
      <c r="H333" s="189">
        <v>1</v>
      </c>
      <c r="I333" s="190"/>
      <c r="J333" s="191">
        <f t="shared" si="60"/>
        <v>0</v>
      </c>
      <c r="K333" s="187" t="s">
        <v>157</v>
      </c>
      <c r="L333" s="38"/>
      <c r="M333" s="192" t="s">
        <v>1</v>
      </c>
      <c r="N333" s="193" t="s">
        <v>41</v>
      </c>
      <c r="O333" s="70"/>
      <c r="P333" s="194">
        <f t="shared" si="61"/>
        <v>0</v>
      </c>
      <c r="Q333" s="194">
        <v>0</v>
      </c>
      <c r="R333" s="194">
        <f t="shared" si="62"/>
        <v>0</v>
      </c>
      <c r="S333" s="194">
        <v>2.4500000000000001E-2</v>
      </c>
      <c r="T333" s="195">
        <f t="shared" si="63"/>
        <v>2.4500000000000001E-2</v>
      </c>
      <c r="U333" s="33"/>
      <c r="V333" s="33"/>
      <c r="W333" s="33"/>
      <c r="X333" s="33"/>
      <c r="Y333" s="33"/>
      <c r="Z333" s="33"/>
      <c r="AA333" s="33"/>
      <c r="AB333" s="33"/>
      <c r="AC333" s="33"/>
      <c r="AD333" s="33"/>
      <c r="AE333" s="33"/>
      <c r="AR333" s="196" t="s">
        <v>237</v>
      </c>
      <c r="AT333" s="196" t="s">
        <v>153</v>
      </c>
      <c r="AU333" s="196" t="s">
        <v>86</v>
      </c>
      <c r="AY333" s="16" t="s">
        <v>150</v>
      </c>
      <c r="BE333" s="197">
        <f t="shared" si="64"/>
        <v>0</v>
      </c>
      <c r="BF333" s="197">
        <f t="shared" si="65"/>
        <v>0</v>
      </c>
      <c r="BG333" s="197">
        <f t="shared" si="66"/>
        <v>0</v>
      </c>
      <c r="BH333" s="197">
        <f t="shared" si="67"/>
        <v>0</v>
      </c>
      <c r="BI333" s="197">
        <f t="shared" si="68"/>
        <v>0</v>
      </c>
      <c r="BJ333" s="16" t="s">
        <v>84</v>
      </c>
      <c r="BK333" s="197">
        <f t="shared" si="69"/>
        <v>0</v>
      </c>
      <c r="BL333" s="16" t="s">
        <v>237</v>
      </c>
      <c r="BM333" s="196" t="s">
        <v>692</v>
      </c>
    </row>
    <row r="334" spans="1:65" s="2" customFormat="1" ht="24.2" customHeight="1">
      <c r="A334" s="33"/>
      <c r="B334" s="34"/>
      <c r="C334" s="185" t="s">
        <v>693</v>
      </c>
      <c r="D334" s="185" t="s">
        <v>153</v>
      </c>
      <c r="E334" s="186" t="s">
        <v>694</v>
      </c>
      <c r="F334" s="187" t="s">
        <v>695</v>
      </c>
      <c r="G334" s="188" t="s">
        <v>649</v>
      </c>
      <c r="H334" s="189">
        <v>1</v>
      </c>
      <c r="I334" s="190"/>
      <c r="J334" s="191">
        <f t="shared" si="60"/>
        <v>0</v>
      </c>
      <c r="K334" s="187" t="s">
        <v>157</v>
      </c>
      <c r="L334" s="38"/>
      <c r="M334" s="192" t="s">
        <v>1</v>
      </c>
      <c r="N334" s="193" t="s">
        <v>41</v>
      </c>
      <c r="O334" s="70"/>
      <c r="P334" s="194">
        <f t="shared" si="61"/>
        <v>0</v>
      </c>
      <c r="Q334" s="194">
        <v>3.9800000000000002E-2</v>
      </c>
      <c r="R334" s="194">
        <f t="shared" si="62"/>
        <v>3.9800000000000002E-2</v>
      </c>
      <c r="S334" s="194">
        <v>0</v>
      </c>
      <c r="T334" s="195">
        <f t="shared" si="63"/>
        <v>0</v>
      </c>
      <c r="U334" s="33"/>
      <c r="V334" s="33"/>
      <c r="W334" s="33"/>
      <c r="X334" s="33"/>
      <c r="Y334" s="33"/>
      <c r="Z334" s="33"/>
      <c r="AA334" s="33"/>
      <c r="AB334" s="33"/>
      <c r="AC334" s="33"/>
      <c r="AD334" s="33"/>
      <c r="AE334" s="33"/>
      <c r="AR334" s="196" t="s">
        <v>237</v>
      </c>
      <c r="AT334" s="196" t="s">
        <v>153</v>
      </c>
      <c r="AU334" s="196" t="s">
        <v>86</v>
      </c>
      <c r="AY334" s="16" t="s">
        <v>150</v>
      </c>
      <c r="BE334" s="197">
        <f t="shared" si="64"/>
        <v>0</v>
      </c>
      <c r="BF334" s="197">
        <f t="shared" si="65"/>
        <v>0</v>
      </c>
      <c r="BG334" s="197">
        <f t="shared" si="66"/>
        <v>0</v>
      </c>
      <c r="BH334" s="197">
        <f t="shared" si="67"/>
        <v>0</v>
      </c>
      <c r="BI334" s="197">
        <f t="shared" si="68"/>
        <v>0</v>
      </c>
      <c r="BJ334" s="16" t="s">
        <v>84</v>
      </c>
      <c r="BK334" s="197">
        <f t="shared" si="69"/>
        <v>0</v>
      </c>
      <c r="BL334" s="16" t="s">
        <v>237</v>
      </c>
      <c r="BM334" s="196" t="s">
        <v>696</v>
      </c>
    </row>
    <row r="335" spans="1:65" s="2" customFormat="1" ht="37.9" customHeight="1">
      <c r="A335" s="33"/>
      <c r="B335" s="34"/>
      <c r="C335" s="185" t="s">
        <v>697</v>
      </c>
      <c r="D335" s="185" t="s">
        <v>153</v>
      </c>
      <c r="E335" s="186" t="s">
        <v>698</v>
      </c>
      <c r="F335" s="187" t="s">
        <v>699</v>
      </c>
      <c r="G335" s="188" t="s">
        <v>649</v>
      </c>
      <c r="H335" s="189">
        <v>1</v>
      </c>
      <c r="I335" s="190"/>
      <c r="J335" s="191">
        <f t="shared" si="60"/>
        <v>0</v>
      </c>
      <c r="K335" s="187" t="s">
        <v>157</v>
      </c>
      <c r="L335" s="38"/>
      <c r="M335" s="192" t="s">
        <v>1</v>
      </c>
      <c r="N335" s="193" t="s">
        <v>41</v>
      </c>
      <c r="O335" s="70"/>
      <c r="P335" s="194">
        <f t="shared" si="61"/>
        <v>0</v>
      </c>
      <c r="Q335" s="194">
        <v>2.6429999999999999E-2</v>
      </c>
      <c r="R335" s="194">
        <f t="shared" si="62"/>
        <v>2.6429999999999999E-2</v>
      </c>
      <c r="S335" s="194">
        <v>0</v>
      </c>
      <c r="T335" s="195">
        <f t="shared" si="63"/>
        <v>0</v>
      </c>
      <c r="U335" s="33"/>
      <c r="V335" s="33"/>
      <c r="W335" s="33"/>
      <c r="X335" s="33"/>
      <c r="Y335" s="33"/>
      <c r="Z335" s="33"/>
      <c r="AA335" s="33"/>
      <c r="AB335" s="33"/>
      <c r="AC335" s="33"/>
      <c r="AD335" s="33"/>
      <c r="AE335" s="33"/>
      <c r="AR335" s="196" t="s">
        <v>237</v>
      </c>
      <c r="AT335" s="196" t="s">
        <v>153</v>
      </c>
      <c r="AU335" s="196" t="s">
        <v>86</v>
      </c>
      <c r="AY335" s="16" t="s">
        <v>150</v>
      </c>
      <c r="BE335" s="197">
        <f t="shared" si="64"/>
        <v>0</v>
      </c>
      <c r="BF335" s="197">
        <f t="shared" si="65"/>
        <v>0</v>
      </c>
      <c r="BG335" s="197">
        <f t="shared" si="66"/>
        <v>0</v>
      </c>
      <c r="BH335" s="197">
        <f t="shared" si="67"/>
        <v>0</v>
      </c>
      <c r="BI335" s="197">
        <f t="shared" si="68"/>
        <v>0</v>
      </c>
      <c r="BJ335" s="16" t="s">
        <v>84</v>
      </c>
      <c r="BK335" s="197">
        <f t="shared" si="69"/>
        <v>0</v>
      </c>
      <c r="BL335" s="16" t="s">
        <v>237</v>
      </c>
      <c r="BM335" s="196" t="s">
        <v>700</v>
      </c>
    </row>
    <row r="336" spans="1:65" s="2" customFormat="1" ht="24.2" customHeight="1">
      <c r="A336" s="33"/>
      <c r="B336" s="34"/>
      <c r="C336" s="185" t="s">
        <v>701</v>
      </c>
      <c r="D336" s="185" t="s">
        <v>153</v>
      </c>
      <c r="E336" s="186" t="s">
        <v>702</v>
      </c>
      <c r="F336" s="187" t="s">
        <v>703</v>
      </c>
      <c r="G336" s="188" t="s">
        <v>649</v>
      </c>
      <c r="H336" s="189">
        <v>1</v>
      </c>
      <c r="I336" s="190"/>
      <c r="J336" s="191">
        <f t="shared" si="60"/>
        <v>0</v>
      </c>
      <c r="K336" s="187" t="s">
        <v>157</v>
      </c>
      <c r="L336" s="38"/>
      <c r="M336" s="192" t="s">
        <v>1</v>
      </c>
      <c r="N336" s="193" t="s">
        <v>41</v>
      </c>
      <c r="O336" s="70"/>
      <c r="P336" s="194">
        <f t="shared" si="61"/>
        <v>0</v>
      </c>
      <c r="Q336" s="194">
        <v>0</v>
      </c>
      <c r="R336" s="194">
        <f t="shared" si="62"/>
        <v>0</v>
      </c>
      <c r="S336" s="194">
        <v>1.7299999999999999E-2</v>
      </c>
      <c r="T336" s="195">
        <f t="shared" si="63"/>
        <v>1.7299999999999999E-2</v>
      </c>
      <c r="U336" s="33"/>
      <c r="V336" s="33"/>
      <c r="W336" s="33"/>
      <c r="X336" s="33"/>
      <c r="Y336" s="33"/>
      <c r="Z336" s="33"/>
      <c r="AA336" s="33"/>
      <c r="AB336" s="33"/>
      <c r="AC336" s="33"/>
      <c r="AD336" s="33"/>
      <c r="AE336" s="33"/>
      <c r="AR336" s="196" t="s">
        <v>237</v>
      </c>
      <c r="AT336" s="196" t="s">
        <v>153</v>
      </c>
      <c r="AU336" s="196" t="s">
        <v>86</v>
      </c>
      <c r="AY336" s="16" t="s">
        <v>150</v>
      </c>
      <c r="BE336" s="197">
        <f t="shared" si="64"/>
        <v>0</v>
      </c>
      <c r="BF336" s="197">
        <f t="shared" si="65"/>
        <v>0</v>
      </c>
      <c r="BG336" s="197">
        <f t="shared" si="66"/>
        <v>0</v>
      </c>
      <c r="BH336" s="197">
        <f t="shared" si="67"/>
        <v>0</v>
      </c>
      <c r="BI336" s="197">
        <f t="shared" si="68"/>
        <v>0</v>
      </c>
      <c r="BJ336" s="16" t="s">
        <v>84</v>
      </c>
      <c r="BK336" s="197">
        <f t="shared" si="69"/>
        <v>0</v>
      </c>
      <c r="BL336" s="16" t="s">
        <v>237</v>
      </c>
      <c r="BM336" s="196" t="s">
        <v>704</v>
      </c>
    </row>
    <row r="337" spans="1:65" s="2" customFormat="1" ht="16.5" customHeight="1">
      <c r="A337" s="33"/>
      <c r="B337" s="34"/>
      <c r="C337" s="185" t="s">
        <v>705</v>
      </c>
      <c r="D337" s="185" t="s">
        <v>153</v>
      </c>
      <c r="E337" s="186" t="s">
        <v>706</v>
      </c>
      <c r="F337" s="187" t="s">
        <v>707</v>
      </c>
      <c r="G337" s="188" t="s">
        <v>649</v>
      </c>
      <c r="H337" s="189">
        <v>4</v>
      </c>
      <c r="I337" s="190"/>
      <c r="J337" s="191">
        <f t="shared" si="60"/>
        <v>0</v>
      </c>
      <c r="K337" s="187" t="s">
        <v>157</v>
      </c>
      <c r="L337" s="38"/>
      <c r="M337" s="192" t="s">
        <v>1</v>
      </c>
      <c r="N337" s="193" t="s">
        <v>41</v>
      </c>
      <c r="O337" s="70"/>
      <c r="P337" s="194">
        <f t="shared" si="61"/>
        <v>0</v>
      </c>
      <c r="Q337" s="194">
        <v>4.2999999999999999E-4</v>
      </c>
      <c r="R337" s="194">
        <f t="shared" si="62"/>
        <v>1.72E-3</v>
      </c>
      <c r="S337" s="194">
        <v>0</v>
      </c>
      <c r="T337" s="195">
        <f t="shared" si="63"/>
        <v>0</v>
      </c>
      <c r="U337" s="33"/>
      <c r="V337" s="33"/>
      <c r="W337" s="33"/>
      <c r="X337" s="33"/>
      <c r="Y337" s="33"/>
      <c r="Z337" s="33"/>
      <c r="AA337" s="33"/>
      <c r="AB337" s="33"/>
      <c r="AC337" s="33"/>
      <c r="AD337" s="33"/>
      <c r="AE337" s="33"/>
      <c r="AR337" s="196" t="s">
        <v>237</v>
      </c>
      <c r="AT337" s="196" t="s">
        <v>153</v>
      </c>
      <c r="AU337" s="196" t="s">
        <v>86</v>
      </c>
      <c r="AY337" s="16" t="s">
        <v>150</v>
      </c>
      <c r="BE337" s="197">
        <f t="shared" si="64"/>
        <v>0</v>
      </c>
      <c r="BF337" s="197">
        <f t="shared" si="65"/>
        <v>0</v>
      </c>
      <c r="BG337" s="197">
        <f t="shared" si="66"/>
        <v>0</v>
      </c>
      <c r="BH337" s="197">
        <f t="shared" si="67"/>
        <v>0</v>
      </c>
      <c r="BI337" s="197">
        <f t="shared" si="68"/>
        <v>0</v>
      </c>
      <c r="BJ337" s="16" t="s">
        <v>84</v>
      </c>
      <c r="BK337" s="197">
        <f t="shared" si="69"/>
        <v>0</v>
      </c>
      <c r="BL337" s="16" t="s">
        <v>237</v>
      </c>
      <c r="BM337" s="196" t="s">
        <v>708</v>
      </c>
    </row>
    <row r="338" spans="1:65" s="2" customFormat="1" ht="21.75" customHeight="1">
      <c r="A338" s="33"/>
      <c r="B338" s="34"/>
      <c r="C338" s="225" t="s">
        <v>709</v>
      </c>
      <c r="D338" s="225" t="s">
        <v>321</v>
      </c>
      <c r="E338" s="226" t="s">
        <v>710</v>
      </c>
      <c r="F338" s="227" t="s">
        <v>711</v>
      </c>
      <c r="G338" s="228" t="s">
        <v>164</v>
      </c>
      <c r="H338" s="229">
        <v>1</v>
      </c>
      <c r="I338" s="230"/>
      <c r="J338" s="231">
        <f t="shared" si="60"/>
        <v>0</v>
      </c>
      <c r="K338" s="227" t="s">
        <v>157</v>
      </c>
      <c r="L338" s="232"/>
      <c r="M338" s="233" t="s">
        <v>1</v>
      </c>
      <c r="N338" s="234" t="s">
        <v>41</v>
      </c>
      <c r="O338" s="70"/>
      <c r="P338" s="194">
        <f t="shared" si="61"/>
        <v>0</v>
      </c>
      <c r="Q338" s="194">
        <v>6.4999999999999997E-3</v>
      </c>
      <c r="R338" s="194">
        <f t="shared" si="62"/>
        <v>6.4999999999999997E-3</v>
      </c>
      <c r="S338" s="194">
        <v>0</v>
      </c>
      <c r="T338" s="195">
        <f t="shared" si="63"/>
        <v>0</v>
      </c>
      <c r="U338" s="33"/>
      <c r="V338" s="33"/>
      <c r="W338" s="33"/>
      <c r="X338" s="33"/>
      <c r="Y338" s="33"/>
      <c r="Z338" s="33"/>
      <c r="AA338" s="33"/>
      <c r="AB338" s="33"/>
      <c r="AC338" s="33"/>
      <c r="AD338" s="33"/>
      <c r="AE338" s="33"/>
      <c r="AR338" s="196" t="s">
        <v>312</v>
      </c>
      <c r="AT338" s="196" t="s">
        <v>321</v>
      </c>
      <c r="AU338" s="196" t="s">
        <v>86</v>
      </c>
      <c r="AY338" s="16" t="s">
        <v>150</v>
      </c>
      <c r="BE338" s="197">
        <f t="shared" si="64"/>
        <v>0</v>
      </c>
      <c r="BF338" s="197">
        <f t="shared" si="65"/>
        <v>0</v>
      </c>
      <c r="BG338" s="197">
        <f t="shared" si="66"/>
        <v>0</v>
      </c>
      <c r="BH338" s="197">
        <f t="shared" si="67"/>
        <v>0</v>
      </c>
      <c r="BI338" s="197">
        <f t="shared" si="68"/>
        <v>0</v>
      </c>
      <c r="BJ338" s="16" t="s">
        <v>84</v>
      </c>
      <c r="BK338" s="197">
        <f t="shared" si="69"/>
        <v>0</v>
      </c>
      <c r="BL338" s="16" t="s">
        <v>237</v>
      </c>
      <c r="BM338" s="196" t="s">
        <v>712</v>
      </c>
    </row>
    <row r="339" spans="1:65" s="2" customFormat="1" ht="24.2" customHeight="1">
      <c r="A339" s="33"/>
      <c r="B339" s="34"/>
      <c r="C339" s="225" t="s">
        <v>713</v>
      </c>
      <c r="D339" s="225" t="s">
        <v>321</v>
      </c>
      <c r="E339" s="226" t="s">
        <v>714</v>
      </c>
      <c r="F339" s="227" t="s">
        <v>715</v>
      </c>
      <c r="G339" s="228" t="s">
        <v>164</v>
      </c>
      <c r="H339" s="229">
        <v>3</v>
      </c>
      <c r="I339" s="230"/>
      <c r="J339" s="231">
        <f t="shared" si="60"/>
        <v>0</v>
      </c>
      <c r="K339" s="227" t="s">
        <v>157</v>
      </c>
      <c r="L339" s="232"/>
      <c r="M339" s="233" t="s">
        <v>1</v>
      </c>
      <c r="N339" s="234" t="s">
        <v>41</v>
      </c>
      <c r="O339" s="70"/>
      <c r="P339" s="194">
        <f t="shared" si="61"/>
        <v>0</v>
      </c>
      <c r="Q339" s="194">
        <v>1.7999999999999999E-2</v>
      </c>
      <c r="R339" s="194">
        <f t="shared" si="62"/>
        <v>5.3999999999999992E-2</v>
      </c>
      <c r="S339" s="194">
        <v>0</v>
      </c>
      <c r="T339" s="195">
        <f t="shared" si="63"/>
        <v>0</v>
      </c>
      <c r="U339" s="33"/>
      <c r="V339" s="33"/>
      <c r="W339" s="33"/>
      <c r="X339" s="33"/>
      <c r="Y339" s="33"/>
      <c r="Z339" s="33"/>
      <c r="AA339" s="33"/>
      <c r="AB339" s="33"/>
      <c r="AC339" s="33"/>
      <c r="AD339" s="33"/>
      <c r="AE339" s="33"/>
      <c r="AR339" s="196" t="s">
        <v>312</v>
      </c>
      <c r="AT339" s="196" t="s">
        <v>321</v>
      </c>
      <c r="AU339" s="196" t="s">
        <v>86</v>
      </c>
      <c r="AY339" s="16" t="s">
        <v>150</v>
      </c>
      <c r="BE339" s="197">
        <f t="shared" si="64"/>
        <v>0</v>
      </c>
      <c r="BF339" s="197">
        <f t="shared" si="65"/>
        <v>0</v>
      </c>
      <c r="BG339" s="197">
        <f t="shared" si="66"/>
        <v>0</v>
      </c>
      <c r="BH339" s="197">
        <f t="shared" si="67"/>
        <v>0</v>
      </c>
      <c r="BI339" s="197">
        <f t="shared" si="68"/>
        <v>0</v>
      </c>
      <c r="BJ339" s="16" t="s">
        <v>84</v>
      </c>
      <c r="BK339" s="197">
        <f t="shared" si="69"/>
        <v>0</v>
      </c>
      <c r="BL339" s="16" t="s">
        <v>237</v>
      </c>
      <c r="BM339" s="196" t="s">
        <v>716</v>
      </c>
    </row>
    <row r="340" spans="1:65" s="2" customFormat="1" ht="16.5" customHeight="1">
      <c r="A340" s="33"/>
      <c r="B340" s="34"/>
      <c r="C340" s="185" t="s">
        <v>717</v>
      </c>
      <c r="D340" s="185" t="s">
        <v>153</v>
      </c>
      <c r="E340" s="186" t="s">
        <v>718</v>
      </c>
      <c r="F340" s="187" t="s">
        <v>719</v>
      </c>
      <c r="G340" s="188" t="s">
        <v>649</v>
      </c>
      <c r="H340" s="189">
        <v>1</v>
      </c>
      <c r="I340" s="190"/>
      <c r="J340" s="191">
        <f t="shared" si="60"/>
        <v>0</v>
      </c>
      <c r="K340" s="187" t="s">
        <v>157</v>
      </c>
      <c r="L340" s="38"/>
      <c r="M340" s="192" t="s">
        <v>1</v>
      </c>
      <c r="N340" s="193" t="s">
        <v>41</v>
      </c>
      <c r="O340" s="70"/>
      <c r="P340" s="194">
        <f t="shared" si="61"/>
        <v>0</v>
      </c>
      <c r="Q340" s="194">
        <v>0</v>
      </c>
      <c r="R340" s="194">
        <f t="shared" si="62"/>
        <v>0</v>
      </c>
      <c r="S340" s="194">
        <v>1.7500000000000002E-2</v>
      </c>
      <c r="T340" s="195">
        <f t="shared" si="63"/>
        <v>1.7500000000000002E-2</v>
      </c>
      <c r="U340" s="33"/>
      <c r="V340" s="33"/>
      <c r="W340" s="33"/>
      <c r="X340" s="33"/>
      <c r="Y340" s="33"/>
      <c r="Z340" s="33"/>
      <c r="AA340" s="33"/>
      <c r="AB340" s="33"/>
      <c r="AC340" s="33"/>
      <c r="AD340" s="33"/>
      <c r="AE340" s="33"/>
      <c r="AR340" s="196" t="s">
        <v>237</v>
      </c>
      <c r="AT340" s="196" t="s">
        <v>153</v>
      </c>
      <c r="AU340" s="196" t="s">
        <v>86</v>
      </c>
      <c r="AY340" s="16" t="s">
        <v>150</v>
      </c>
      <c r="BE340" s="197">
        <f t="shared" si="64"/>
        <v>0</v>
      </c>
      <c r="BF340" s="197">
        <f t="shared" si="65"/>
        <v>0</v>
      </c>
      <c r="BG340" s="197">
        <f t="shared" si="66"/>
        <v>0</v>
      </c>
      <c r="BH340" s="197">
        <f t="shared" si="67"/>
        <v>0</v>
      </c>
      <c r="BI340" s="197">
        <f t="shared" si="68"/>
        <v>0</v>
      </c>
      <c r="BJ340" s="16" t="s">
        <v>84</v>
      </c>
      <c r="BK340" s="197">
        <f t="shared" si="69"/>
        <v>0</v>
      </c>
      <c r="BL340" s="16" t="s">
        <v>237</v>
      </c>
      <c r="BM340" s="196" t="s">
        <v>720</v>
      </c>
    </row>
    <row r="341" spans="1:65" s="2" customFormat="1" ht="16.5" customHeight="1">
      <c r="A341" s="33"/>
      <c r="B341" s="34"/>
      <c r="C341" s="185" t="s">
        <v>721</v>
      </c>
      <c r="D341" s="185" t="s">
        <v>153</v>
      </c>
      <c r="E341" s="186" t="s">
        <v>722</v>
      </c>
      <c r="F341" s="187" t="s">
        <v>723</v>
      </c>
      <c r="G341" s="188" t="s">
        <v>164</v>
      </c>
      <c r="H341" s="189">
        <v>3</v>
      </c>
      <c r="I341" s="190"/>
      <c r="J341" s="191">
        <f t="shared" si="60"/>
        <v>0</v>
      </c>
      <c r="K341" s="187" t="s">
        <v>157</v>
      </c>
      <c r="L341" s="38"/>
      <c r="M341" s="192" t="s">
        <v>1</v>
      </c>
      <c r="N341" s="193" t="s">
        <v>41</v>
      </c>
      <c r="O341" s="70"/>
      <c r="P341" s="194">
        <f t="shared" si="61"/>
        <v>0</v>
      </c>
      <c r="Q341" s="194">
        <v>1.0891399999999999E-3</v>
      </c>
      <c r="R341" s="194">
        <f t="shared" si="62"/>
        <v>3.26742E-3</v>
      </c>
      <c r="S341" s="194">
        <v>0</v>
      </c>
      <c r="T341" s="195">
        <f t="shared" si="63"/>
        <v>0</v>
      </c>
      <c r="U341" s="33"/>
      <c r="V341" s="33"/>
      <c r="W341" s="33"/>
      <c r="X341" s="33"/>
      <c r="Y341" s="33"/>
      <c r="Z341" s="33"/>
      <c r="AA341" s="33"/>
      <c r="AB341" s="33"/>
      <c r="AC341" s="33"/>
      <c r="AD341" s="33"/>
      <c r="AE341" s="33"/>
      <c r="AR341" s="196" t="s">
        <v>237</v>
      </c>
      <c r="AT341" s="196" t="s">
        <v>153</v>
      </c>
      <c r="AU341" s="196" t="s">
        <v>86</v>
      </c>
      <c r="AY341" s="16" t="s">
        <v>150</v>
      </c>
      <c r="BE341" s="197">
        <f t="shared" si="64"/>
        <v>0</v>
      </c>
      <c r="BF341" s="197">
        <f t="shared" si="65"/>
        <v>0</v>
      </c>
      <c r="BG341" s="197">
        <f t="shared" si="66"/>
        <v>0</v>
      </c>
      <c r="BH341" s="197">
        <f t="shared" si="67"/>
        <v>0</v>
      </c>
      <c r="BI341" s="197">
        <f t="shared" si="68"/>
        <v>0</v>
      </c>
      <c r="BJ341" s="16" t="s">
        <v>84</v>
      </c>
      <c r="BK341" s="197">
        <f t="shared" si="69"/>
        <v>0</v>
      </c>
      <c r="BL341" s="16" t="s">
        <v>237</v>
      </c>
      <c r="BM341" s="196" t="s">
        <v>724</v>
      </c>
    </row>
    <row r="342" spans="1:65" s="2" customFormat="1" ht="16.5" customHeight="1">
      <c r="A342" s="33"/>
      <c r="B342" s="34"/>
      <c r="C342" s="185" t="s">
        <v>725</v>
      </c>
      <c r="D342" s="185" t="s">
        <v>153</v>
      </c>
      <c r="E342" s="186" t="s">
        <v>726</v>
      </c>
      <c r="F342" s="187" t="s">
        <v>727</v>
      </c>
      <c r="G342" s="188" t="s">
        <v>649</v>
      </c>
      <c r="H342" s="189">
        <v>4</v>
      </c>
      <c r="I342" s="190"/>
      <c r="J342" s="191">
        <f t="shared" si="60"/>
        <v>0</v>
      </c>
      <c r="K342" s="187" t="s">
        <v>157</v>
      </c>
      <c r="L342" s="38"/>
      <c r="M342" s="192" t="s">
        <v>1</v>
      </c>
      <c r="N342" s="193" t="s">
        <v>41</v>
      </c>
      <c r="O342" s="70"/>
      <c r="P342" s="194">
        <f t="shared" si="61"/>
        <v>0</v>
      </c>
      <c r="Q342" s="194">
        <v>0</v>
      </c>
      <c r="R342" s="194">
        <f t="shared" si="62"/>
        <v>0</v>
      </c>
      <c r="S342" s="194">
        <v>1.56E-3</v>
      </c>
      <c r="T342" s="195">
        <f t="shared" si="63"/>
        <v>6.2399999999999999E-3</v>
      </c>
      <c r="U342" s="33"/>
      <c r="V342" s="33"/>
      <c r="W342" s="33"/>
      <c r="X342" s="33"/>
      <c r="Y342" s="33"/>
      <c r="Z342" s="33"/>
      <c r="AA342" s="33"/>
      <c r="AB342" s="33"/>
      <c r="AC342" s="33"/>
      <c r="AD342" s="33"/>
      <c r="AE342" s="33"/>
      <c r="AR342" s="196" t="s">
        <v>237</v>
      </c>
      <c r="AT342" s="196" t="s">
        <v>153</v>
      </c>
      <c r="AU342" s="196" t="s">
        <v>86</v>
      </c>
      <c r="AY342" s="16" t="s">
        <v>150</v>
      </c>
      <c r="BE342" s="197">
        <f t="shared" si="64"/>
        <v>0</v>
      </c>
      <c r="BF342" s="197">
        <f t="shared" si="65"/>
        <v>0</v>
      </c>
      <c r="BG342" s="197">
        <f t="shared" si="66"/>
        <v>0</v>
      </c>
      <c r="BH342" s="197">
        <f t="shared" si="67"/>
        <v>0</v>
      </c>
      <c r="BI342" s="197">
        <f t="shared" si="68"/>
        <v>0</v>
      </c>
      <c r="BJ342" s="16" t="s">
        <v>84</v>
      </c>
      <c r="BK342" s="197">
        <f t="shared" si="69"/>
        <v>0</v>
      </c>
      <c r="BL342" s="16" t="s">
        <v>237</v>
      </c>
      <c r="BM342" s="196" t="s">
        <v>728</v>
      </c>
    </row>
    <row r="343" spans="1:65" s="2" customFormat="1" ht="24.2" customHeight="1">
      <c r="A343" s="33"/>
      <c r="B343" s="34"/>
      <c r="C343" s="185" t="s">
        <v>729</v>
      </c>
      <c r="D343" s="185" t="s">
        <v>153</v>
      </c>
      <c r="E343" s="186" t="s">
        <v>730</v>
      </c>
      <c r="F343" s="187" t="s">
        <v>731</v>
      </c>
      <c r="G343" s="188" t="s">
        <v>649</v>
      </c>
      <c r="H343" s="189">
        <v>4</v>
      </c>
      <c r="I343" s="190"/>
      <c r="J343" s="191">
        <f t="shared" si="60"/>
        <v>0</v>
      </c>
      <c r="K343" s="187" t="s">
        <v>157</v>
      </c>
      <c r="L343" s="38"/>
      <c r="M343" s="192" t="s">
        <v>1</v>
      </c>
      <c r="N343" s="193" t="s">
        <v>41</v>
      </c>
      <c r="O343" s="70"/>
      <c r="P343" s="194">
        <f t="shared" si="61"/>
        <v>0</v>
      </c>
      <c r="Q343" s="194">
        <v>1.8E-3</v>
      </c>
      <c r="R343" s="194">
        <f t="shared" si="62"/>
        <v>7.1999999999999998E-3</v>
      </c>
      <c r="S343" s="194">
        <v>0</v>
      </c>
      <c r="T343" s="195">
        <f t="shared" si="63"/>
        <v>0</v>
      </c>
      <c r="U343" s="33"/>
      <c r="V343" s="33"/>
      <c r="W343" s="33"/>
      <c r="X343" s="33"/>
      <c r="Y343" s="33"/>
      <c r="Z343" s="33"/>
      <c r="AA343" s="33"/>
      <c r="AB343" s="33"/>
      <c r="AC343" s="33"/>
      <c r="AD343" s="33"/>
      <c r="AE343" s="33"/>
      <c r="AR343" s="196" t="s">
        <v>237</v>
      </c>
      <c r="AT343" s="196" t="s">
        <v>153</v>
      </c>
      <c r="AU343" s="196" t="s">
        <v>86</v>
      </c>
      <c r="AY343" s="16" t="s">
        <v>150</v>
      </c>
      <c r="BE343" s="197">
        <f t="shared" si="64"/>
        <v>0</v>
      </c>
      <c r="BF343" s="197">
        <f t="shared" si="65"/>
        <v>0</v>
      </c>
      <c r="BG343" s="197">
        <f t="shared" si="66"/>
        <v>0</v>
      </c>
      <c r="BH343" s="197">
        <f t="shared" si="67"/>
        <v>0</v>
      </c>
      <c r="BI343" s="197">
        <f t="shared" si="68"/>
        <v>0</v>
      </c>
      <c r="BJ343" s="16" t="s">
        <v>84</v>
      </c>
      <c r="BK343" s="197">
        <f t="shared" si="69"/>
        <v>0</v>
      </c>
      <c r="BL343" s="16" t="s">
        <v>237</v>
      </c>
      <c r="BM343" s="196" t="s">
        <v>732</v>
      </c>
    </row>
    <row r="344" spans="1:65" s="2" customFormat="1" ht="21.75" customHeight="1">
      <c r="A344" s="33"/>
      <c r="B344" s="34"/>
      <c r="C344" s="185" t="s">
        <v>733</v>
      </c>
      <c r="D344" s="185" t="s">
        <v>153</v>
      </c>
      <c r="E344" s="186" t="s">
        <v>734</v>
      </c>
      <c r="F344" s="187" t="s">
        <v>735</v>
      </c>
      <c r="G344" s="188" t="s">
        <v>649</v>
      </c>
      <c r="H344" s="189">
        <v>4</v>
      </c>
      <c r="I344" s="190"/>
      <c r="J344" s="191">
        <f t="shared" si="60"/>
        <v>0</v>
      </c>
      <c r="K344" s="187" t="s">
        <v>157</v>
      </c>
      <c r="L344" s="38"/>
      <c r="M344" s="192" t="s">
        <v>1</v>
      </c>
      <c r="N344" s="193" t="s">
        <v>41</v>
      </c>
      <c r="O344" s="70"/>
      <c r="P344" s="194">
        <f t="shared" si="61"/>
        <v>0</v>
      </c>
      <c r="Q344" s="194">
        <v>1.8E-3</v>
      </c>
      <c r="R344" s="194">
        <f t="shared" si="62"/>
        <v>7.1999999999999998E-3</v>
      </c>
      <c r="S344" s="194">
        <v>0</v>
      </c>
      <c r="T344" s="195">
        <f t="shared" si="63"/>
        <v>0</v>
      </c>
      <c r="U344" s="33"/>
      <c r="V344" s="33"/>
      <c r="W344" s="33"/>
      <c r="X344" s="33"/>
      <c r="Y344" s="33"/>
      <c r="Z344" s="33"/>
      <c r="AA344" s="33"/>
      <c r="AB344" s="33"/>
      <c r="AC344" s="33"/>
      <c r="AD344" s="33"/>
      <c r="AE344" s="33"/>
      <c r="AR344" s="196" t="s">
        <v>237</v>
      </c>
      <c r="AT344" s="196" t="s">
        <v>153</v>
      </c>
      <c r="AU344" s="196" t="s">
        <v>86</v>
      </c>
      <c r="AY344" s="16" t="s">
        <v>150</v>
      </c>
      <c r="BE344" s="197">
        <f t="shared" si="64"/>
        <v>0</v>
      </c>
      <c r="BF344" s="197">
        <f t="shared" si="65"/>
        <v>0</v>
      </c>
      <c r="BG344" s="197">
        <f t="shared" si="66"/>
        <v>0</v>
      </c>
      <c r="BH344" s="197">
        <f t="shared" si="67"/>
        <v>0</v>
      </c>
      <c r="BI344" s="197">
        <f t="shared" si="68"/>
        <v>0</v>
      </c>
      <c r="BJ344" s="16" t="s">
        <v>84</v>
      </c>
      <c r="BK344" s="197">
        <f t="shared" si="69"/>
        <v>0</v>
      </c>
      <c r="BL344" s="16" t="s">
        <v>237</v>
      </c>
      <c r="BM344" s="196" t="s">
        <v>736</v>
      </c>
    </row>
    <row r="345" spans="1:65" s="2" customFormat="1" ht="24.2" customHeight="1">
      <c r="A345" s="33"/>
      <c r="B345" s="34"/>
      <c r="C345" s="185" t="s">
        <v>737</v>
      </c>
      <c r="D345" s="185" t="s">
        <v>153</v>
      </c>
      <c r="E345" s="186" t="s">
        <v>738</v>
      </c>
      <c r="F345" s="187" t="s">
        <v>739</v>
      </c>
      <c r="G345" s="188" t="s">
        <v>164</v>
      </c>
      <c r="H345" s="189">
        <v>1</v>
      </c>
      <c r="I345" s="190"/>
      <c r="J345" s="191">
        <f t="shared" si="60"/>
        <v>0</v>
      </c>
      <c r="K345" s="187" t="s">
        <v>157</v>
      </c>
      <c r="L345" s="38"/>
      <c r="M345" s="192" t="s">
        <v>1</v>
      </c>
      <c r="N345" s="193" t="s">
        <v>41</v>
      </c>
      <c r="O345" s="70"/>
      <c r="P345" s="194">
        <f t="shared" si="61"/>
        <v>0</v>
      </c>
      <c r="Q345" s="194">
        <v>1.2E-4</v>
      </c>
      <c r="R345" s="194">
        <f t="shared" si="62"/>
        <v>1.2E-4</v>
      </c>
      <c r="S345" s="194">
        <v>0</v>
      </c>
      <c r="T345" s="195">
        <f t="shared" si="63"/>
        <v>0</v>
      </c>
      <c r="U345" s="33"/>
      <c r="V345" s="33"/>
      <c r="W345" s="33"/>
      <c r="X345" s="33"/>
      <c r="Y345" s="33"/>
      <c r="Z345" s="33"/>
      <c r="AA345" s="33"/>
      <c r="AB345" s="33"/>
      <c r="AC345" s="33"/>
      <c r="AD345" s="33"/>
      <c r="AE345" s="33"/>
      <c r="AR345" s="196" t="s">
        <v>237</v>
      </c>
      <c r="AT345" s="196" t="s">
        <v>153</v>
      </c>
      <c r="AU345" s="196" t="s">
        <v>86</v>
      </c>
      <c r="AY345" s="16" t="s">
        <v>150</v>
      </c>
      <c r="BE345" s="197">
        <f t="shared" si="64"/>
        <v>0</v>
      </c>
      <c r="BF345" s="197">
        <f t="shared" si="65"/>
        <v>0</v>
      </c>
      <c r="BG345" s="197">
        <f t="shared" si="66"/>
        <v>0</v>
      </c>
      <c r="BH345" s="197">
        <f t="shared" si="67"/>
        <v>0</v>
      </c>
      <c r="BI345" s="197">
        <f t="shared" si="68"/>
        <v>0</v>
      </c>
      <c r="BJ345" s="16" t="s">
        <v>84</v>
      </c>
      <c r="BK345" s="197">
        <f t="shared" si="69"/>
        <v>0</v>
      </c>
      <c r="BL345" s="16" t="s">
        <v>237</v>
      </c>
      <c r="BM345" s="196" t="s">
        <v>740</v>
      </c>
    </row>
    <row r="346" spans="1:65" s="2" customFormat="1" ht="24.2" customHeight="1">
      <c r="A346" s="33"/>
      <c r="B346" s="34"/>
      <c r="C346" s="225" t="s">
        <v>741</v>
      </c>
      <c r="D346" s="225" t="s">
        <v>321</v>
      </c>
      <c r="E346" s="226" t="s">
        <v>742</v>
      </c>
      <c r="F346" s="227" t="s">
        <v>743</v>
      </c>
      <c r="G346" s="228" t="s">
        <v>164</v>
      </c>
      <c r="H346" s="229">
        <v>1</v>
      </c>
      <c r="I346" s="230"/>
      <c r="J346" s="231">
        <f t="shared" si="60"/>
        <v>0</v>
      </c>
      <c r="K346" s="227" t="s">
        <v>157</v>
      </c>
      <c r="L346" s="232"/>
      <c r="M346" s="233" t="s">
        <v>1</v>
      </c>
      <c r="N346" s="234" t="s">
        <v>41</v>
      </c>
      <c r="O346" s="70"/>
      <c r="P346" s="194">
        <f t="shared" si="61"/>
        <v>0</v>
      </c>
      <c r="Q346" s="194">
        <v>5.3800000000000002E-3</v>
      </c>
      <c r="R346" s="194">
        <f t="shared" si="62"/>
        <v>5.3800000000000002E-3</v>
      </c>
      <c r="S346" s="194">
        <v>0</v>
      </c>
      <c r="T346" s="195">
        <f t="shared" si="63"/>
        <v>0</v>
      </c>
      <c r="U346" s="33"/>
      <c r="V346" s="33"/>
      <c r="W346" s="33"/>
      <c r="X346" s="33"/>
      <c r="Y346" s="33"/>
      <c r="Z346" s="33"/>
      <c r="AA346" s="33"/>
      <c r="AB346" s="33"/>
      <c r="AC346" s="33"/>
      <c r="AD346" s="33"/>
      <c r="AE346" s="33"/>
      <c r="AR346" s="196" t="s">
        <v>312</v>
      </c>
      <c r="AT346" s="196" t="s">
        <v>321</v>
      </c>
      <c r="AU346" s="196" t="s">
        <v>86</v>
      </c>
      <c r="AY346" s="16" t="s">
        <v>150</v>
      </c>
      <c r="BE346" s="197">
        <f t="shared" si="64"/>
        <v>0</v>
      </c>
      <c r="BF346" s="197">
        <f t="shared" si="65"/>
        <v>0</v>
      </c>
      <c r="BG346" s="197">
        <f t="shared" si="66"/>
        <v>0</v>
      </c>
      <c r="BH346" s="197">
        <f t="shared" si="67"/>
        <v>0</v>
      </c>
      <c r="BI346" s="197">
        <f t="shared" si="68"/>
        <v>0</v>
      </c>
      <c r="BJ346" s="16" t="s">
        <v>84</v>
      </c>
      <c r="BK346" s="197">
        <f t="shared" si="69"/>
        <v>0</v>
      </c>
      <c r="BL346" s="16" t="s">
        <v>237</v>
      </c>
      <c r="BM346" s="196" t="s">
        <v>744</v>
      </c>
    </row>
    <row r="347" spans="1:65" s="2" customFormat="1" ht="29.25">
      <c r="A347" s="33"/>
      <c r="B347" s="34"/>
      <c r="C347" s="35"/>
      <c r="D347" s="200" t="s">
        <v>262</v>
      </c>
      <c r="E347" s="35"/>
      <c r="F347" s="221" t="s">
        <v>745</v>
      </c>
      <c r="G347" s="35"/>
      <c r="H347" s="35"/>
      <c r="I347" s="222"/>
      <c r="J347" s="35"/>
      <c r="K347" s="35"/>
      <c r="L347" s="38"/>
      <c r="M347" s="223"/>
      <c r="N347" s="224"/>
      <c r="O347" s="70"/>
      <c r="P347" s="70"/>
      <c r="Q347" s="70"/>
      <c r="R347" s="70"/>
      <c r="S347" s="70"/>
      <c r="T347" s="71"/>
      <c r="U347" s="33"/>
      <c r="V347" s="33"/>
      <c r="W347" s="33"/>
      <c r="X347" s="33"/>
      <c r="Y347" s="33"/>
      <c r="Z347" s="33"/>
      <c r="AA347" s="33"/>
      <c r="AB347" s="33"/>
      <c r="AC347" s="33"/>
      <c r="AD347" s="33"/>
      <c r="AE347" s="33"/>
      <c r="AT347" s="16" t="s">
        <v>262</v>
      </c>
      <c r="AU347" s="16" t="s">
        <v>86</v>
      </c>
    </row>
    <row r="348" spans="1:65" s="2" customFormat="1" ht="16.5" customHeight="1">
      <c r="A348" s="33"/>
      <c r="B348" s="34"/>
      <c r="C348" s="185" t="s">
        <v>746</v>
      </c>
      <c r="D348" s="185" t="s">
        <v>153</v>
      </c>
      <c r="E348" s="186" t="s">
        <v>747</v>
      </c>
      <c r="F348" s="187" t="s">
        <v>748</v>
      </c>
      <c r="G348" s="188" t="s">
        <v>164</v>
      </c>
      <c r="H348" s="189">
        <v>5</v>
      </c>
      <c r="I348" s="190"/>
      <c r="J348" s="191">
        <f t="shared" ref="J348:J361" si="70">ROUND(I348*H348,2)</f>
        <v>0</v>
      </c>
      <c r="K348" s="187" t="s">
        <v>157</v>
      </c>
      <c r="L348" s="38"/>
      <c r="M348" s="192" t="s">
        <v>1</v>
      </c>
      <c r="N348" s="193" t="s">
        <v>41</v>
      </c>
      <c r="O348" s="70"/>
      <c r="P348" s="194">
        <f t="shared" ref="P348:P361" si="71">O348*H348</f>
        <v>0</v>
      </c>
      <c r="Q348" s="194">
        <v>0</v>
      </c>
      <c r="R348" s="194">
        <f t="shared" ref="R348:R361" si="72">Q348*H348</f>
        <v>0</v>
      </c>
      <c r="S348" s="194">
        <v>8.4999999999999995E-4</v>
      </c>
      <c r="T348" s="195">
        <f t="shared" ref="T348:T361" si="73">S348*H348</f>
        <v>4.2499999999999994E-3</v>
      </c>
      <c r="U348" s="33"/>
      <c r="V348" s="33"/>
      <c r="W348" s="33"/>
      <c r="X348" s="33"/>
      <c r="Y348" s="33"/>
      <c r="Z348" s="33"/>
      <c r="AA348" s="33"/>
      <c r="AB348" s="33"/>
      <c r="AC348" s="33"/>
      <c r="AD348" s="33"/>
      <c r="AE348" s="33"/>
      <c r="AR348" s="196" t="s">
        <v>237</v>
      </c>
      <c r="AT348" s="196" t="s">
        <v>153</v>
      </c>
      <c r="AU348" s="196" t="s">
        <v>86</v>
      </c>
      <c r="AY348" s="16" t="s">
        <v>150</v>
      </c>
      <c r="BE348" s="197">
        <f t="shared" ref="BE348:BE361" si="74">IF(N348="základní",J348,0)</f>
        <v>0</v>
      </c>
      <c r="BF348" s="197">
        <f t="shared" ref="BF348:BF361" si="75">IF(N348="snížená",J348,0)</f>
        <v>0</v>
      </c>
      <c r="BG348" s="197">
        <f t="shared" ref="BG348:BG361" si="76">IF(N348="zákl. přenesená",J348,0)</f>
        <v>0</v>
      </c>
      <c r="BH348" s="197">
        <f t="shared" ref="BH348:BH361" si="77">IF(N348="sníž. přenesená",J348,0)</f>
        <v>0</v>
      </c>
      <c r="BI348" s="197">
        <f t="shared" ref="BI348:BI361" si="78">IF(N348="nulová",J348,0)</f>
        <v>0</v>
      </c>
      <c r="BJ348" s="16" t="s">
        <v>84</v>
      </c>
      <c r="BK348" s="197">
        <f t="shared" ref="BK348:BK361" si="79">ROUND(I348*H348,2)</f>
        <v>0</v>
      </c>
      <c r="BL348" s="16" t="s">
        <v>237</v>
      </c>
      <c r="BM348" s="196" t="s">
        <v>749</v>
      </c>
    </row>
    <row r="349" spans="1:65" s="2" customFormat="1" ht="16.5" customHeight="1">
      <c r="A349" s="33"/>
      <c r="B349" s="34"/>
      <c r="C349" s="185" t="s">
        <v>750</v>
      </c>
      <c r="D349" s="185" t="s">
        <v>153</v>
      </c>
      <c r="E349" s="186" t="s">
        <v>751</v>
      </c>
      <c r="F349" s="187" t="s">
        <v>752</v>
      </c>
      <c r="G349" s="188" t="s">
        <v>164</v>
      </c>
      <c r="H349" s="189">
        <v>4</v>
      </c>
      <c r="I349" s="190"/>
      <c r="J349" s="191">
        <f t="shared" si="70"/>
        <v>0</v>
      </c>
      <c r="K349" s="187" t="s">
        <v>157</v>
      </c>
      <c r="L349" s="38"/>
      <c r="M349" s="192" t="s">
        <v>1</v>
      </c>
      <c r="N349" s="193" t="s">
        <v>41</v>
      </c>
      <c r="O349" s="70"/>
      <c r="P349" s="194">
        <f t="shared" si="71"/>
        <v>0</v>
      </c>
      <c r="Q349" s="194">
        <v>2.3000000000000001E-4</v>
      </c>
      <c r="R349" s="194">
        <f t="shared" si="72"/>
        <v>9.2000000000000003E-4</v>
      </c>
      <c r="S349" s="194">
        <v>0</v>
      </c>
      <c r="T349" s="195">
        <f t="shared" si="73"/>
        <v>0</v>
      </c>
      <c r="U349" s="33"/>
      <c r="V349" s="33"/>
      <c r="W349" s="33"/>
      <c r="X349" s="33"/>
      <c r="Y349" s="33"/>
      <c r="Z349" s="33"/>
      <c r="AA349" s="33"/>
      <c r="AB349" s="33"/>
      <c r="AC349" s="33"/>
      <c r="AD349" s="33"/>
      <c r="AE349" s="33"/>
      <c r="AR349" s="196" t="s">
        <v>237</v>
      </c>
      <c r="AT349" s="196" t="s">
        <v>153</v>
      </c>
      <c r="AU349" s="196" t="s">
        <v>86</v>
      </c>
      <c r="AY349" s="16" t="s">
        <v>150</v>
      </c>
      <c r="BE349" s="197">
        <f t="shared" si="74"/>
        <v>0</v>
      </c>
      <c r="BF349" s="197">
        <f t="shared" si="75"/>
        <v>0</v>
      </c>
      <c r="BG349" s="197">
        <f t="shared" si="76"/>
        <v>0</v>
      </c>
      <c r="BH349" s="197">
        <f t="shared" si="77"/>
        <v>0</v>
      </c>
      <c r="BI349" s="197">
        <f t="shared" si="78"/>
        <v>0</v>
      </c>
      <c r="BJ349" s="16" t="s">
        <v>84</v>
      </c>
      <c r="BK349" s="197">
        <f t="shared" si="79"/>
        <v>0</v>
      </c>
      <c r="BL349" s="16" t="s">
        <v>237</v>
      </c>
      <c r="BM349" s="196" t="s">
        <v>753</v>
      </c>
    </row>
    <row r="350" spans="1:65" s="2" customFormat="1" ht="24.2" customHeight="1">
      <c r="A350" s="33"/>
      <c r="B350" s="34"/>
      <c r="C350" s="185" t="s">
        <v>754</v>
      </c>
      <c r="D350" s="185" t="s">
        <v>153</v>
      </c>
      <c r="E350" s="186" t="s">
        <v>755</v>
      </c>
      <c r="F350" s="187" t="s">
        <v>756</v>
      </c>
      <c r="G350" s="188" t="s">
        <v>164</v>
      </c>
      <c r="H350" s="189">
        <v>4</v>
      </c>
      <c r="I350" s="190"/>
      <c r="J350" s="191">
        <f t="shared" si="70"/>
        <v>0</v>
      </c>
      <c r="K350" s="187" t="s">
        <v>157</v>
      </c>
      <c r="L350" s="38"/>
      <c r="M350" s="192" t="s">
        <v>1</v>
      </c>
      <c r="N350" s="193" t="s">
        <v>41</v>
      </c>
      <c r="O350" s="70"/>
      <c r="P350" s="194">
        <f t="shared" si="71"/>
        <v>0</v>
      </c>
      <c r="Q350" s="194">
        <v>4.6999999999999999E-4</v>
      </c>
      <c r="R350" s="194">
        <f t="shared" si="72"/>
        <v>1.8799999999999999E-3</v>
      </c>
      <c r="S350" s="194">
        <v>0</v>
      </c>
      <c r="T350" s="195">
        <f t="shared" si="73"/>
        <v>0</v>
      </c>
      <c r="U350" s="33"/>
      <c r="V350" s="33"/>
      <c r="W350" s="33"/>
      <c r="X350" s="33"/>
      <c r="Y350" s="33"/>
      <c r="Z350" s="33"/>
      <c r="AA350" s="33"/>
      <c r="AB350" s="33"/>
      <c r="AC350" s="33"/>
      <c r="AD350" s="33"/>
      <c r="AE350" s="33"/>
      <c r="AR350" s="196" t="s">
        <v>237</v>
      </c>
      <c r="AT350" s="196" t="s">
        <v>153</v>
      </c>
      <c r="AU350" s="196" t="s">
        <v>86</v>
      </c>
      <c r="AY350" s="16" t="s">
        <v>150</v>
      </c>
      <c r="BE350" s="197">
        <f t="shared" si="74"/>
        <v>0</v>
      </c>
      <c r="BF350" s="197">
        <f t="shared" si="75"/>
        <v>0</v>
      </c>
      <c r="BG350" s="197">
        <f t="shared" si="76"/>
        <v>0</v>
      </c>
      <c r="BH350" s="197">
        <f t="shared" si="77"/>
        <v>0</v>
      </c>
      <c r="BI350" s="197">
        <f t="shared" si="78"/>
        <v>0</v>
      </c>
      <c r="BJ350" s="16" t="s">
        <v>84</v>
      </c>
      <c r="BK350" s="197">
        <f t="shared" si="79"/>
        <v>0</v>
      </c>
      <c r="BL350" s="16" t="s">
        <v>237</v>
      </c>
      <c r="BM350" s="196" t="s">
        <v>757</v>
      </c>
    </row>
    <row r="351" spans="1:65" s="2" customFormat="1" ht="24.2" customHeight="1">
      <c r="A351" s="33"/>
      <c r="B351" s="34"/>
      <c r="C351" s="185" t="s">
        <v>758</v>
      </c>
      <c r="D351" s="185" t="s">
        <v>153</v>
      </c>
      <c r="E351" s="186" t="s">
        <v>759</v>
      </c>
      <c r="F351" s="187" t="s">
        <v>760</v>
      </c>
      <c r="G351" s="188" t="s">
        <v>164</v>
      </c>
      <c r="H351" s="189">
        <v>1</v>
      </c>
      <c r="I351" s="190"/>
      <c r="J351" s="191">
        <f t="shared" si="70"/>
        <v>0</v>
      </c>
      <c r="K351" s="187" t="s">
        <v>157</v>
      </c>
      <c r="L351" s="38"/>
      <c r="M351" s="192" t="s">
        <v>1</v>
      </c>
      <c r="N351" s="193" t="s">
        <v>41</v>
      </c>
      <c r="O351" s="70"/>
      <c r="P351" s="194">
        <f t="shared" si="71"/>
        <v>0</v>
      </c>
      <c r="Q351" s="194">
        <v>7.5000000000000002E-4</v>
      </c>
      <c r="R351" s="194">
        <f t="shared" si="72"/>
        <v>7.5000000000000002E-4</v>
      </c>
      <c r="S351" s="194">
        <v>0</v>
      </c>
      <c r="T351" s="195">
        <f t="shared" si="73"/>
        <v>0</v>
      </c>
      <c r="U351" s="33"/>
      <c r="V351" s="33"/>
      <c r="W351" s="33"/>
      <c r="X351" s="33"/>
      <c r="Y351" s="33"/>
      <c r="Z351" s="33"/>
      <c r="AA351" s="33"/>
      <c r="AB351" s="33"/>
      <c r="AC351" s="33"/>
      <c r="AD351" s="33"/>
      <c r="AE351" s="33"/>
      <c r="AR351" s="196" t="s">
        <v>237</v>
      </c>
      <c r="AT351" s="196" t="s">
        <v>153</v>
      </c>
      <c r="AU351" s="196" t="s">
        <v>86</v>
      </c>
      <c r="AY351" s="16" t="s">
        <v>150</v>
      </c>
      <c r="BE351" s="197">
        <f t="shared" si="74"/>
        <v>0</v>
      </c>
      <c r="BF351" s="197">
        <f t="shared" si="75"/>
        <v>0</v>
      </c>
      <c r="BG351" s="197">
        <f t="shared" si="76"/>
        <v>0</v>
      </c>
      <c r="BH351" s="197">
        <f t="shared" si="77"/>
        <v>0</v>
      </c>
      <c r="BI351" s="197">
        <f t="shared" si="78"/>
        <v>0</v>
      </c>
      <c r="BJ351" s="16" t="s">
        <v>84</v>
      </c>
      <c r="BK351" s="197">
        <f t="shared" si="79"/>
        <v>0</v>
      </c>
      <c r="BL351" s="16" t="s">
        <v>237</v>
      </c>
      <c r="BM351" s="196" t="s">
        <v>761</v>
      </c>
    </row>
    <row r="352" spans="1:65" s="2" customFormat="1" ht="24.2" customHeight="1">
      <c r="A352" s="33"/>
      <c r="B352" s="34"/>
      <c r="C352" s="185" t="s">
        <v>762</v>
      </c>
      <c r="D352" s="185" t="s">
        <v>153</v>
      </c>
      <c r="E352" s="186" t="s">
        <v>763</v>
      </c>
      <c r="F352" s="187" t="s">
        <v>764</v>
      </c>
      <c r="G352" s="188" t="s">
        <v>164</v>
      </c>
      <c r="H352" s="189">
        <v>5</v>
      </c>
      <c r="I352" s="190"/>
      <c r="J352" s="191">
        <f t="shared" si="70"/>
        <v>0</v>
      </c>
      <c r="K352" s="187" t="s">
        <v>157</v>
      </c>
      <c r="L352" s="38"/>
      <c r="M352" s="192" t="s">
        <v>1</v>
      </c>
      <c r="N352" s="193" t="s">
        <v>41</v>
      </c>
      <c r="O352" s="70"/>
      <c r="P352" s="194">
        <f t="shared" si="71"/>
        <v>0</v>
      </c>
      <c r="Q352" s="194">
        <v>1.2E-4</v>
      </c>
      <c r="R352" s="194">
        <f t="shared" si="72"/>
        <v>6.0000000000000006E-4</v>
      </c>
      <c r="S352" s="194">
        <v>0</v>
      </c>
      <c r="T352" s="195">
        <f t="shared" si="73"/>
        <v>0</v>
      </c>
      <c r="U352" s="33"/>
      <c r="V352" s="33"/>
      <c r="W352" s="33"/>
      <c r="X352" s="33"/>
      <c r="Y352" s="33"/>
      <c r="Z352" s="33"/>
      <c r="AA352" s="33"/>
      <c r="AB352" s="33"/>
      <c r="AC352" s="33"/>
      <c r="AD352" s="33"/>
      <c r="AE352" s="33"/>
      <c r="AR352" s="196" t="s">
        <v>237</v>
      </c>
      <c r="AT352" s="196" t="s">
        <v>153</v>
      </c>
      <c r="AU352" s="196" t="s">
        <v>86</v>
      </c>
      <c r="AY352" s="16" t="s">
        <v>150</v>
      </c>
      <c r="BE352" s="197">
        <f t="shared" si="74"/>
        <v>0</v>
      </c>
      <c r="BF352" s="197">
        <f t="shared" si="75"/>
        <v>0</v>
      </c>
      <c r="BG352" s="197">
        <f t="shared" si="76"/>
        <v>0</v>
      </c>
      <c r="BH352" s="197">
        <f t="shared" si="77"/>
        <v>0</v>
      </c>
      <c r="BI352" s="197">
        <f t="shared" si="78"/>
        <v>0</v>
      </c>
      <c r="BJ352" s="16" t="s">
        <v>84</v>
      </c>
      <c r="BK352" s="197">
        <f t="shared" si="79"/>
        <v>0</v>
      </c>
      <c r="BL352" s="16" t="s">
        <v>237</v>
      </c>
      <c r="BM352" s="196" t="s">
        <v>765</v>
      </c>
    </row>
    <row r="353" spans="1:65" s="2" customFormat="1" ht="16.5" customHeight="1">
      <c r="A353" s="33"/>
      <c r="B353" s="34"/>
      <c r="C353" s="185" t="s">
        <v>766</v>
      </c>
      <c r="D353" s="185" t="s">
        <v>153</v>
      </c>
      <c r="E353" s="186" t="s">
        <v>767</v>
      </c>
      <c r="F353" s="187" t="s">
        <v>768</v>
      </c>
      <c r="G353" s="188" t="s">
        <v>164</v>
      </c>
      <c r="H353" s="189">
        <v>4</v>
      </c>
      <c r="I353" s="190"/>
      <c r="J353" s="191">
        <f t="shared" si="70"/>
        <v>0</v>
      </c>
      <c r="K353" s="187" t="s">
        <v>157</v>
      </c>
      <c r="L353" s="38"/>
      <c r="M353" s="192" t="s">
        <v>1</v>
      </c>
      <c r="N353" s="193" t="s">
        <v>41</v>
      </c>
      <c r="O353" s="70"/>
      <c r="P353" s="194">
        <f t="shared" si="71"/>
        <v>0</v>
      </c>
      <c r="Q353" s="194">
        <v>1.1999999999999999E-3</v>
      </c>
      <c r="R353" s="194">
        <f t="shared" si="72"/>
        <v>4.7999999999999996E-3</v>
      </c>
      <c r="S353" s="194">
        <v>0</v>
      </c>
      <c r="T353" s="195">
        <f t="shared" si="73"/>
        <v>0</v>
      </c>
      <c r="U353" s="33"/>
      <c r="V353" s="33"/>
      <c r="W353" s="33"/>
      <c r="X353" s="33"/>
      <c r="Y353" s="33"/>
      <c r="Z353" s="33"/>
      <c r="AA353" s="33"/>
      <c r="AB353" s="33"/>
      <c r="AC353" s="33"/>
      <c r="AD353" s="33"/>
      <c r="AE353" s="33"/>
      <c r="AR353" s="196" t="s">
        <v>158</v>
      </c>
      <c r="AT353" s="196" t="s">
        <v>153</v>
      </c>
      <c r="AU353" s="196" t="s">
        <v>86</v>
      </c>
      <c r="AY353" s="16" t="s">
        <v>150</v>
      </c>
      <c r="BE353" s="197">
        <f t="shared" si="74"/>
        <v>0</v>
      </c>
      <c r="BF353" s="197">
        <f t="shared" si="75"/>
        <v>0</v>
      </c>
      <c r="BG353" s="197">
        <f t="shared" si="76"/>
        <v>0</v>
      </c>
      <c r="BH353" s="197">
        <f t="shared" si="77"/>
        <v>0</v>
      </c>
      <c r="BI353" s="197">
        <f t="shared" si="78"/>
        <v>0</v>
      </c>
      <c r="BJ353" s="16" t="s">
        <v>84</v>
      </c>
      <c r="BK353" s="197">
        <f t="shared" si="79"/>
        <v>0</v>
      </c>
      <c r="BL353" s="16" t="s">
        <v>158</v>
      </c>
      <c r="BM353" s="196" t="s">
        <v>769</v>
      </c>
    </row>
    <row r="354" spans="1:65" s="2" customFormat="1" ht="21.75" customHeight="1">
      <c r="A354" s="33"/>
      <c r="B354" s="34"/>
      <c r="C354" s="185" t="s">
        <v>770</v>
      </c>
      <c r="D354" s="185" t="s">
        <v>153</v>
      </c>
      <c r="E354" s="186" t="s">
        <v>771</v>
      </c>
      <c r="F354" s="187" t="s">
        <v>772</v>
      </c>
      <c r="G354" s="188" t="s">
        <v>164</v>
      </c>
      <c r="H354" s="189">
        <v>1</v>
      </c>
      <c r="I354" s="190"/>
      <c r="J354" s="191">
        <f t="shared" si="70"/>
        <v>0</v>
      </c>
      <c r="K354" s="187" t="s">
        <v>157</v>
      </c>
      <c r="L354" s="38"/>
      <c r="M354" s="192" t="s">
        <v>1</v>
      </c>
      <c r="N354" s="193" t="s">
        <v>41</v>
      </c>
      <c r="O354" s="70"/>
      <c r="P354" s="194">
        <f t="shared" si="71"/>
        <v>0</v>
      </c>
      <c r="Q354" s="194">
        <v>1.5E-3</v>
      </c>
      <c r="R354" s="194">
        <f t="shared" si="72"/>
        <v>1.5E-3</v>
      </c>
      <c r="S354" s="194">
        <v>0</v>
      </c>
      <c r="T354" s="195">
        <f t="shared" si="73"/>
        <v>0</v>
      </c>
      <c r="U354" s="33"/>
      <c r="V354" s="33"/>
      <c r="W354" s="33"/>
      <c r="X354" s="33"/>
      <c r="Y354" s="33"/>
      <c r="Z354" s="33"/>
      <c r="AA354" s="33"/>
      <c r="AB354" s="33"/>
      <c r="AC354" s="33"/>
      <c r="AD354" s="33"/>
      <c r="AE354" s="33"/>
      <c r="AR354" s="196" t="s">
        <v>158</v>
      </c>
      <c r="AT354" s="196" t="s">
        <v>153</v>
      </c>
      <c r="AU354" s="196" t="s">
        <v>86</v>
      </c>
      <c r="AY354" s="16" t="s">
        <v>150</v>
      </c>
      <c r="BE354" s="197">
        <f t="shared" si="74"/>
        <v>0</v>
      </c>
      <c r="BF354" s="197">
        <f t="shared" si="75"/>
        <v>0</v>
      </c>
      <c r="BG354" s="197">
        <f t="shared" si="76"/>
        <v>0</v>
      </c>
      <c r="BH354" s="197">
        <f t="shared" si="77"/>
        <v>0</v>
      </c>
      <c r="BI354" s="197">
        <f t="shared" si="78"/>
        <v>0</v>
      </c>
      <c r="BJ354" s="16" t="s">
        <v>84</v>
      </c>
      <c r="BK354" s="197">
        <f t="shared" si="79"/>
        <v>0</v>
      </c>
      <c r="BL354" s="16" t="s">
        <v>158</v>
      </c>
      <c r="BM354" s="196" t="s">
        <v>773</v>
      </c>
    </row>
    <row r="355" spans="1:65" s="2" customFormat="1" ht="16.5" customHeight="1">
      <c r="A355" s="33"/>
      <c r="B355" s="34"/>
      <c r="C355" s="185" t="s">
        <v>774</v>
      </c>
      <c r="D355" s="185" t="s">
        <v>153</v>
      </c>
      <c r="E355" s="186" t="s">
        <v>775</v>
      </c>
      <c r="F355" s="187" t="s">
        <v>776</v>
      </c>
      <c r="G355" s="188" t="s">
        <v>164</v>
      </c>
      <c r="H355" s="189">
        <v>1</v>
      </c>
      <c r="I355" s="190"/>
      <c r="J355" s="191">
        <f t="shared" si="70"/>
        <v>0</v>
      </c>
      <c r="K355" s="187" t="s">
        <v>157</v>
      </c>
      <c r="L355" s="38"/>
      <c r="M355" s="192" t="s">
        <v>1</v>
      </c>
      <c r="N355" s="193" t="s">
        <v>41</v>
      </c>
      <c r="O355" s="70"/>
      <c r="P355" s="194">
        <f t="shared" si="71"/>
        <v>0</v>
      </c>
      <c r="Q355" s="194">
        <v>1.2999999999999999E-3</v>
      </c>
      <c r="R355" s="194">
        <f t="shared" si="72"/>
        <v>1.2999999999999999E-3</v>
      </c>
      <c r="S355" s="194">
        <v>0</v>
      </c>
      <c r="T355" s="195">
        <f t="shared" si="73"/>
        <v>0</v>
      </c>
      <c r="U355" s="33"/>
      <c r="V355" s="33"/>
      <c r="W355" s="33"/>
      <c r="X355" s="33"/>
      <c r="Y355" s="33"/>
      <c r="Z355" s="33"/>
      <c r="AA355" s="33"/>
      <c r="AB355" s="33"/>
      <c r="AC355" s="33"/>
      <c r="AD355" s="33"/>
      <c r="AE355" s="33"/>
      <c r="AR355" s="196" t="s">
        <v>158</v>
      </c>
      <c r="AT355" s="196" t="s">
        <v>153</v>
      </c>
      <c r="AU355" s="196" t="s">
        <v>86</v>
      </c>
      <c r="AY355" s="16" t="s">
        <v>150</v>
      </c>
      <c r="BE355" s="197">
        <f t="shared" si="74"/>
        <v>0</v>
      </c>
      <c r="BF355" s="197">
        <f t="shared" si="75"/>
        <v>0</v>
      </c>
      <c r="BG355" s="197">
        <f t="shared" si="76"/>
        <v>0</v>
      </c>
      <c r="BH355" s="197">
        <f t="shared" si="77"/>
        <v>0</v>
      </c>
      <c r="BI355" s="197">
        <f t="shared" si="78"/>
        <v>0</v>
      </c>
      <c r="BJ355" s="16" t="s">
        <v>84</v>
      </c>
      <c r="BK355" s="197">
        <f t="shared" si="79"/>
        <v>0</v>
      </c>
      <c r="BL355" s="16" t="s">
        <v>158</v>
      </c>
      <c r="BM355" s="196" t="s">
        <v>777</v>
      </c>
    </row>
    <row r="356" spans="1:65" s="2" customFormat="1" ht="24.2" customHeight="1">
      <c r="A356" s="33"/>
      <c r="B356" s="34"/>
      <c r="C356" s="185" t="s">
        <v>778</v>
      </c>
      <c r="D356" s="185" t="s">
        <v>153</v>
      </c>
      <c r="E356" s="186" t="s">
        <v>779</v>
      </c>
      <c r="F356" s="187" t="s">
        <v>780</v>
      </c>
      <c r="G356" s="188" t="s">
        <v>164</v>
      </c>
      <c r="H356" s="189">
        <v>4</v>
      </c>
      <c r="I356" s="190"/>
      <c r="J356" s="191">
        <f t="shared" si="70"/>
        <v>0</v>
      </c>
      <c r="K356" s="187" t="s">
        <v>157</v>
      </c>
      <c r="L356" s="38"/>
      <c r="M356" s="192" t="s">
        <v>1</v>
      </c>
      <c r="N356" s="193" t="s">
        <v>41</v>
      </c>
      <c r="O356" s="70"/>
      <c r="P356" s="194">
        <f t="shared" si="71"/>
        <v>0</v>
      </c>
      <c r="Q356" s="194">
        <v>2E-3</v>
      </c>
      <c r="R356" s="194">
        <f t="shared" si="72"/>
        <v>8.0000000000000002E-3</v>
      </c>
      <c r="S356" s="194">
        <v>0</v>
      </c>
      <c r="T356" s="195">
        <f t="shared" si="73"/>
        <v>0</v>
      </c>
      <c r="U356" s="33"/>
      <c r="V356" s="33"/>
      <c r="W356" s="33"/>
      <c r="X356" s="33"/>
      <c r="Y356" s="33"/>
      <c r="Z356" s="33"/>
      <c r="AA356" s="33"/>
      <c r="AB356" s="33"/>
      <c r="AC356" s="33"/>
      <c r="AD356" s="33"/>
      <c r="AE356" s="33"/>
      <c r="AR356" s="196" t="s">
        <v>158</v>
      </c>
      <c r="AT356" s="196" t="s">
        <v>153</v>
      </c>
      <c r="AU356" s="196" t="s">
        <v>86</v>
      </c>
      <c r="AY356" s="16" t="s">
        <v>150</v>
      </c>
      <c r="BE356" s="197">
        <f t="shared" si="74"/>
        <v>0</v>
      </c>
      <c r="BF356" s="197">
        <f t="shared" si="75"/>
        <v>0</v>
      </c>
      <c r="BG356" s="197">
        <f t="shared" si="76"/>
        <v>0</v>
      </c>
      <c r="BH356" s="197">
        <f t="shared" si="77"/>
        <v>0</v>
      </c>
      <c r="BI356" s="197">
        <f t="shared" si="78"/>
        <v>0</v>
      </c>
      <c r="BJ356" s="16" t="s">
        <v>84</v>
      </c>
      <c r="BK356" s="197">
        <f t="shared" si="79"/>
        <v>0</v>
      </c>
      <c r="BL356" s="16" t="s">
        <v>158</v>
      </c>
      <c r="BM356" s="196" t="s">
        <v>781</v>
      </c>
    </row>
    <row r="357" spans="1:65" s="2" customFormat="1" ht="21.75" customHeight="1">
      <c r="A357" s="33"/>
      <c r="B357" s="34"/>
      <c r="C357" s="185" t="s">
        <v>782</v>
      </c>
      <c r="D357" s="185" t="s">
        <v>153</v>
      </c>
      <c r="E357" s="186" t="s">
        <v>783</v>
      </c>
      <c r="F357" s="187" t="s">
        <v>784</v>
      </c>
      <c r="G357" s="188" t="s">
        <v>164</v>
      </c>
      <c r="H357" s="189">
        <v>4</v>
      </c>
      <c r="I357" s="190"/>
      <c r="J357" s="191">
        <f t="shared" si="70"/>
        <v>0</v>
      </c>
      <c r="K357" s="187" t="s">
        <v>157</v>
      </c>
      <c r="L357" s="38"/>
      <c r="M357" s="192" t="s">
        <v>1</v>
      </c>
      <c r="N357" s="193" t="s">
        <v>41</v>
      </c>
      <c r="O357" s="70"/>
      <c r="P357" s="194">
        <f t="shared" si="71"/>
        <v>0</v>
      </c>
      <c r="Q357" s="194">
        <v>3.5000000000000001E-3</v>
      </c>
      <c r="R357" s="194">
        <f t="shared" si="72"/>
        <v>1.4E-2</v>
      </c>
      <c r="S357" s="194">
        <v>0</v>
      </c>
      <c r="T357" s="195">
        <f t="shared" si="73"/>
        <v>0</v>
      </c>
      <c r="U357" s="33"/>
      <c r="V357" s="33"/>
      <c r="W357" s="33"/>
      <c r="X357" s="33"/>
      <c r="Y357" s="33"/>
      <c r="Z357" s="33"/>
      <c r="AA357" s="33"/>
      <c r="AB357" s="33"/>
      <c r="AC357" s="33"/>
      <c r="AD357" s="33"/>
      <c r="AE357" s="33"/>
      <c r="AR357" s="196" t="s">
        <v>158</v>
      </c>
      <c r="AT357" s="196" t="s">
        <v>153</v>
      </c>
      <c r="AU357" s="196" t="s">
        <v>86</v>
      </c>
      <c r="AY357" s="16" t="s">
        <v>150</v>
      </c>
      <c r="BE357" s="197">
        <f t="shared" si="74"/>
        <v>0</v>
      </c>
      <c r="BF357" s="197">
        <f t="shared" si="75"/>
        <v>0</v>
      </c>
      <c r="BG357" s="197">
        <f t="shared" si="76"/>
        <v>0</v>
      </c>
      <c r="BH357" s="197">
        <f t="shared" si="77"/>
        <v>0</v>
      </c>
      <c r="BI357" s="197">
        <f t="shared" si="78"/>
        <v>0</v>
      </c>
      <c r="BJ357" s="16" t="s">
        <v>84</v>
      </c>
      <c r="BK357" s="197">
        <f t="shared" si="79"/>
        <v>0</v>
      </c>
      <c r="BL357" s="16" t="s">
        <v>158</v>
      </c>
      <c r="BM357" s="196" t="s">
        <v>785</v>
      </c>
    </row>
    <row r="358" spans="1:65" s="2" customFormat="1" ht="21.75" customHeight="1">
      <c r="A358" s="33"/>
      <c r="B358" s="34"/>
      <c r="C358" s="185" t="s">
        <v>786</v>
      </c>
      <c r="D358" s="185" t="s">
        <v>153</v>
      </c>
      <c r="E358" s="186" t="s">
        <v>787</v>
      </c>
      <c r="F358" s="187" t="s">
        <v>788</v>
      </c>
      <c r="G358" s="188" t="s">
        <v>164</v>
      </c>
      <c r="H358" s="189">
        <v>1</v>
      </c>
      <c r="I358" s="190"/>
      <c r="J358" s="191">
        <f t="shared" si="70"/>
        <v>0</v>
      </c>
      <c r="K358" s="187" t="s">
        <v>157</v>
      </c>
      <c r="L358" s="38"/>
      <c r="M358" s="192" t="s">
        <v>1</v>
      </c>
      <c r="N358" s="193" t="s">
        <v>41</v>
      </c>
      <c r="O358" s="70"/>
      <c r="P358" s="194">
        <f t="shared" si="71"/>
        <v>0</v>
      </c>
      <c r="Q358" s="194">
        <v>2.0000000000000001E-4</v>
      </c>
      <c r="R358" s="194">
        <f t="shared" si="72"/>
        <v>2.0000000000000001E-4</v>
      </c>
      <c r="S358" s="194">
        <v>0</v>
      </c>
      <c r="T358" s="195">
        <f t="shared" si="73"/>
        <v>0</v>
      </c>
      <c r="U358" s="33"/>
      <c r="V358" s="33"/>
      <c r="W358" s="33"/>
      <c r="X358" s="33"/>
      <c r="Y358" s="33"/>
      <c r="Z358" s="33"/>
      <c r="AA358" s="33"/>
      <c r="AB358" s="33"/>
      <c r="AC358" s="33"/>
      <c r="AD358" s="33"/>
      <c r="AE358" s="33"/>
      <c r="AR358" s="196" t="s">
        <v>158</v>
      </c>
      <c r="AT358" s="196" t="s">
        <v>153</v>
      </c>
      <c r="AU358" s="196" t="s">
        <v>86</v>
      </c>
      <c r="AY358" s="16" t="s">
        <v>150</v>
      </c>
      <c r="BE358" s="197">
        <f t="shared" si="74"/>
        <v>0</v>
      </c>
      <c r="BF358" s="197">
        <f t="shared" si="75"/>
        <v>0</v>
      </c>
      <c r="BG358" s="197">
        <f t="shared" si="76"/>
        <v>0</v>
      </c>
      <c r="BH358" s="197">
        <f t="shared" si="77"/>
        <v>0</v>
      </c>
      <c r="BI358" s="197">
        <f t="shared" si="78"/>
        <v>0</v>
      </c>
      <c r="BJ358" s="16" t="s">
        <v>84</v>
      </c>
      <c r="BK358" s="197">
        <f t="shared" si="79"/>
        <v>0</v>
      </c>
      <c r="BL358" s="16" t="s">
        <v>158</v>
      </c>
      <c r="BM358" s="196" t="s">
        <v>789</v>
      </c>
    </row>
    <row r="359" spans="1:65" s="2" customFormat="1" ht="24.2" customHeight="1">
      <c r="A359" s="33"/>
      <c r="B359" s="34"/>
      <c r="C359" s="185" t="s">
        <v>790</v>
      </c>
      <c r="D359" s="185" t="s">
        <v>153</v>
      </c>
      <c r="E359" s="186" t="s">
        <v>791</v>
      </c>
      <c r="F359" s="187" t="s">
        <v>792</v>
      </c>
      <c r="G359" s="188" t="s">
        <v>164</v>
      </c>
      <c r="H359" s="189">
        <v>1</v>
      </c>
      <c r="I359" s="190"/>
      <c r="J359" s="191">
        <f t="shared" si="70"/>
        <v>0</v>
      </c>
      <c r="K359" s="187" t="s">
        <v>157</v>
      </c>
      <c r="L359" s="38"/>
      <c r="M359" s="192" t="s">
        <v>1</v>
      </c>
      <c r="N359" s="193" t="s">
        <v>41</v>
      </c>
      <c r="O359" s="70"/>
      <c r="P359" s="194">
        <f t="shared" si="71"/>
        <v>0</v>
      </c>
      <c r="Q359" s="194">
        <v>1.1999999999999999E-3</v>
      </c>
      <c r="R359" s="194">
        <f t="shared" si="72"/>
        <v>1.1999999999999999E-3</v>
      </c>
      <c r="S359" s="194">
        <v>0</v>
      </c>
      <c r="T359" s="195">
        <f t="shared" si="73"/>
        <v>0</v>
      </c>
      <c r="U359" s="33"/>
      <c r="V359" s="33"/>
      <c r="W359" s="33"/>
      <c r="X359" s="33"/>
      <c r="Y359" s="33"/>
      <c r="Z359" s="33"/>
      <c r="AA359" s="33"/>
      <c r="AB359" s="33"/>
      <c r="AC359" s="33"/>
      <c r="AD359" s="33"/>
      <c r="AE359" s="33"/>
      <c r="AR359" s="196" t="s">
        <v>158</v>
      </c>
      <c r="AT359" s="196" t="s">
        <v>153</v>
      </c>
      <c r="AU359" s="196" t="s">
        <v>86</v>
      </c>
      <c r="AY359" s="16" t="s">
        <v>150</v>
      </c>
      <c r="BE359" s="197">
        <f t="shared" si="74"/>
        <v>0</v>
      </c>
      <c r="BF359" s="197">
        <f t="shared" si="75"/>
        <v>0</v>
      </c>
      <c r="BG359" s="197">
        <f t="shared" si="76"/>
        <v>0</v>
      </c>
      <c r="BH359" s="197">
        <f t="shared" si="77"/>
        <v>0</v>
      </c>
      <c r="BI359" s="197">
        <f t="shared" si="78"/>
        <v>0</v>
      </c>
      <c r="BJ359" s="16" t="s">
        <v>84</v>
      </c>
      <c r="BK359" s="197">
        <f t="shared" si="79"/>
        <v>0</v>
      </c>
      <c r="BL359" s="16" t="s">
        <v>158</v>
      </c>
      <c r="BM359" s="196" t="s">
        <v>793</v>
      </c>
    </row>
    <row r="360" spans="1:65" s="2" customFormat="1" ht="16.5" customHeight="1">
      <c r="A360" s="33"/>
      <c r="B360" s="34"/>
      <c r="C360" s="185" t="s">
        <v>794</v>
      </c>
      <c r="D360" s="185" t="s">
        <v>153</v>
      </c>
      <c r="E360" s="186" t="s">
        <v>795</v>
      </c>
      <c r="F360" s="187" t="s">
        <v>796</v>
      </c>
      <c r="G360" s="188" t="s">
        <v>164</v>
      </c>
      <c r="H360" s="189">
        <v>2</v>
      </c>
      <c r="I360" s="190"/>
      <c r="J360" s="191">
        <f t="shared" si="70"/>
        <v>0</v>
      </c>
      <c r="K360" s="187" t="s">
        <v>157</v>
      </c>
      <c r="L360" s="38"/>
      <c r="M360" s="192" t="s">
        <v>1</v>
      </c>
      <c r="N360" s="193" t="s">
        <v>41</v>
      </c>
      <c r="O360" s="70"/>
      <c r="P360" s="194">
        <f t="shared" si="71"/>
        <v>0</v>
      </c>
      <c r="Q360" s="194">
        <v>3.1E-4</v>
      </c>
      <c r="R360" s="194">
        <f t="shared" si="72"/>
        <v>6.2E-4</v>
      </c>
      <c r="S360" s="194">
        <v>0</v>
      </c>
      <c r="T360" s="195">
        <f t="shared" si="73"/>
        <v>0</v>
      </c>
      <c r="U360" s="33"/>
      <c r="V360" s="33"/>
      <c r="W360" s="33"/>
      <c r="X360" s="33"/>
      <c r="Y360" s="33"/>
      <c r="Z360" s="33"/>
      <c r="AA360" s="33"/>
      <c r="AB360" s="33"/>
      <c r="AC360" s="33"/>
      <c r="AD360" s="33"/>
      <c r="AE360" s="33"/>
      <c r="AR360" s="196" t="s">
        <v>237</v>
      </c>
      <c r="AT360" s="196" t="s">
        <v>153</v>
      </c>
      <c r="AU360" s="196" t="s">
        <v>86</v>
      </c>
      <c r="AY360" s="16" t="s">
        <v>150</v>
      </c>
      <c r="BE360" s="197">
        <f t="shared" si="74"/>
        <v>0</v>
      </c>
      <c r="BF360" s="197">
        <f t="shared" si="75"/>
        <v>0</v>
      </c>
      <c r="BG360" s="197">
        <f t="shared" si="76"/>
        <v>0</v>
      </c>
      <c r="BH360" s="197">
        <f t="shared" si="77"/>
        <v>0</v>
      </c>
      <c r="BI360" s="197">
        <f t="shared" si="78"/>
        <v>0</v>
      </c>
      <c r="BJ360" s="16" t="s">
        <v>84</v>
      </c>
      <c r="BK360" s="197">
        <f t="shared" si="79"/>
        <v>0</v>
      </c>
      <c r="BL360" s="16" t="s">
        <v>237</v>
      </c>
      <c r="BM360" s="196" t="s">
        <v>797</v>
      </c>
    </row>
    <row r="361" spans="1:65" s="2" customFormat="1" ht="24.2" customHeight="1">
      <c r="A361" s="33"/>
      <c r="B361" s="34"/>
      <c r="C361" s="185" t="s">
        <v>798</v>
      </c>
      <c r="D361" s="185" t="s">
        <v>153</v>
      </c>
      <c r="E361" s="186" t="s">
        <v>799</v>
      </c>
      <c r="F361" s="187" t="s">
        <v>800</v>
      </c>
      <c r="G361" s="188" t="s">
        <v>482</v>
      </c>
      <c r="H361" s="235"/>
      <c r="I361" s="190"/>
      <c r="J361" s="191">
        <f t="shared" si="70"/>
        <v>0</v>
      </c>
      <c r="K361" s="187" t="s">
        <v>157</v>
      </c>
      <c r="L361" s="38"/>
      <c r="M361" s="192" t="s">
        <v>1</v>
      </c>
      <c r="N361" s="193" t="s">
        <v>41</v>
      </c>
      <c r="O361" s="70"/>
      <c r="P361" s="194">
        <f t="shared" si="71"/>
        <v>0</v>
      </c>
      <c r="Q361" s="194">
        <v>0</v>
      </c>
      <c r="R361" s="194">
        <f t="shared" si="72"/>
        <v>0</v>
      </c>
      <c r="S361" s="194">
        <v>0</v>
      </c>
      <c r="T361" s="195">
        <f t="shared" si="73"/>
        <v>0</v>
      </c>
      <c r="U361" s="33"/>
      <c r="V361" s="33"/>
      <c r="W361" s="33"/>
      <c r="X361" s="33"/>
      <c r="Y361" s="33"/>
      <c r="Z361" s="33"/>
      <c r="AA361" s="33"/>
      <c r="AB361" s="33"/>
      <c r="AC361" s="33"/>
      <c r="AD361" s="33"/>
      <c r="AE361" s="33"/>
      <c r="AR361" s="196" t="s">
        <v>237</v>
      </c>
      <c r="AT361" s="196" t="s">
        <v>153</v>
      </c>
      <c r="AU361" s="196" t="s">
        <v>86</v>
      </c>
      <c r="AY361" s="16" t="s">
        <v>150</v>
      </c>
      <c r="BE361" s="197">
        <f t="shared" si="74"/>
        <v>0</v>
      </c>
      <c r="BF361" s="197">
        <f t="shared" si="75"/>
        <v>0</v>
      </c>
      <c r="BG361" s="197">
        <f t="shared" si="76"/>
        <v>0</v>
      </c>
      <c r="BH361" s="197">
        <f t="shared" si="77"/>
        <v>0</v>
      </c>
      <c r="BI361" s="197">
        <f t="shared" si="78"/>
        <v>0</v>
      </c>
      <c r="BJ361" s="16" t="s">
        <v>84</v>
      </c>
      <c r="BK361" s="197">
        <f t="shared" si="79"/>
        <v>0</v>
      </c>
      <c r="BL361" s="16" t="s">
        <v>237</v>
      </c>
      <c r="BM361" s="196" t="s">
        <v>801</v>
      </c>
    </row>
    <row r="362" spans="1:65" s="12" customFormat="1" ht="22.9" customHeight="1">
      <c r="B362" s="169"/>
      <c r="C362" s="170"/>
      <c r="D362" s="171" t="s">
        <v>75</v>
      </c>
      <c r="E362" s="183" t="s">
        <v>802</v>
      </c>
      <c r="F362" s="183" t="s">
        <v>803</v>
      </c>
      <c r="G362" s="170"/>
      <c r="H362" s="170"/>
      <c r="I362" s="173"/>
      <c r="J362" s="184">
        <f>BK362</f>
        <v>0</v>
      </c>
      <c r="K362" s="170"/>
      <c r="L362" s="175"/>
      <c r="M362" s="176"/>
      <c r="N362" s="177"/>
      <c r="O362" s="177"/>
      <c r="P362" s="178">
        <f>SUM(P363:P366)</f>
        <v>0</v>
      </c>
      <c r="Q362" s="177"/>
      <c r="R362" s="178">
        <f>SUM(R363:R366)</f>
        <v>1.9400000000000001E-2</v>
      </c>
      <c r="S362" s="177"/>
      <c r="T362" s="179">
        <f>SUM(T363:T366)</f>
        <v>0</v>
      </c>
      <c r="AR362" s="180" t="s">
        <v>86</v>
      </c>
      <c r="AT362" s="181" t="s">
        <v>75</v>
      </c>
      <c r="AU362" s="181" t="s">
        <v>84</v>
      </c>
      <c r="AY362" s="180" t="s">
        <v>150</v>
      </c>
      <c r="BK362" s="182">
        <f>SUM(BK363:BK366)</f>
        <v>0</v>
      </c>
    </row>
    <row r="363" spans="1:65" s="2" customFormat="1" ht="33" customHeight="1">
      <c r="A363" s="33"/>
      <c r="B363" s="34"/>
      <c r="C363" s="185" t="s">
        <v>804</v>
      </c>
      <c r="D363" s="185" t="s">
        <v>153</v>
      </c>
      <c r="E363" s="186" t="s">
        <v>805</v>
      </c>
      <c r="F363" s="187" t="s">
        <v>806</v>
      </c>
      <c r="G363" s="188" t="s">
        <v>649</v>
      </c>
      <c r="H363" s="189">
        <v>1</v>
      </c>
      <c r="I363" s="190"/>
      <c r="J363" s="191">
        <f>ROUND(I363*H363,2)</f>
        <v>0</v>
      </c>
      <c r="K363" s="187" t="s">
        <v>157</v>
      </c>
      <c r="L363" s="38"/>
      <c r="M363" s="192" t="s">
        <v>1</v>
      </c>
      <c r="N363" s="193" t="s">
        <v>41</v>
      </c>
      <c r="O363" s="70"/>
      <c r="P363" s="194">
        <f>O363*H363</f>
        <v>0</v>
      </c>
      <c r="Q363" s="194">
        <v>9.1999999999999998E-3</v>
      </c>
      <c r="R363" s="194">
        <f>Q363*H363</f>
        <v>9.1999999999999998E-3</v>
      </c>
      <c r="S363" s="194">
        <v>0</v>
      </c>
      <c r="T363" s="195">
        <f>S363*H363</f>
        <v>0</v>
      </c>
      <c r="U363" s="33"/>
      <c r="V363" s="33"/>
      <c r="W363" s="33"/>
      <c r="X363" s="33"/>
      <c r="Y363" s="33"/>
      <c r="Z363" s="33"/>
      <c r="AA363" s="33"/>
      <c r="AB363" s="33"/>
      <c r="AC363" s="33"/>
      <c r="AD363" s="33"/>
      <c r="AE363" s="33"/>
      <c r="AR363" s="196" t="s">
        <v>237</v>
      </c>
      <c r="AT363" s="196" t="s">
        <v>153</v>
      </c>
      <c r="AU363" s="196" t="s">
        <v>86</v>
      </c>
      <c r="AY363" s="16" t="s">
        <v>150</v>
      </c>
      <c r="BE363" s="197">
        <f>IF(N363="základní",J363,0)</f>
        <v>0</v>
      </c>
      <c r="BF363" s="197">
        <f>IF(N363="snížená",J363,0)</f>
        <v>0</v>
      </c>
      <c r="BG363" s="197">
        <f>IF(N363="zákl. přenesená",J363,0)</f>
        <v>0</v>
      </c>
      <c r="BH363" s="197">
        <f>IF(N363="sníž. přenesená",J363,0)</f>
        <v>0</v>
      </c>
      <c r="BI363" s="197">
        <f>IF(N363="nulová",J363,0)</f>
        <v>0</v>
      </c>
      <c r="BJ363" s="16" t="s">
        <v>84</v>
      </c>
      <c r="BK363" s="197">
        <f>ROUND(I363*H363,2)</f>
        <v>0</v>
      </c>
      <c r="BL363" s="16" t="s">
        <v>237</v>
      </c>
      <c r="BM363" s="196" t="s">
        <v>807</v>
      </c>
    </row>
    <row r="364" spans="1:65" s="2" customFormat="1" ht="33" customHeight="1">
      <c r="A364" s="33"/>
      <c r="B364" s="34"/>
      <c r="C364" s="185" t="s">
        <v>808</v>
      </c>
      <c r="D364" s="185" t="s">
        <v>153</v>
      </c>
      <c r="E364" s="186" t="s">
        <v>809</v>
      </c>
      <c r="F364" s="187" t="s">
        <v>810</v>
      </c>
      <c r="G364" s="188" t="s">
        <v>649</v>
      </c>
      <c r="H364" s="189">
        <v>1</v>
      </c>
      <c r="I364" s="190"/>
      <c r="J364" s="191">
        <f>ROUND(I364*H364,2)</f>
        <v>0</v>
      </c>
      <c r="K364" s="187" t="s">
        <v>1777</v>
      </c>
      <c r="L364" s="38"/>
      <c r="M364" s="192" t="s">
        <v>1</v>
      </c>
      <c r="N364" s="193" t="s">
        <v>41</v>
      </c>
      <c r="O364" s="70"/>
      <c r="P364" s="194">
        <f>O364*H364</f>
        <v>0</v>
      </c>
      <c r="Q364" s="194">
        <v>9.1999999999999998E-3</v>
      </c>
      <c r="R364" s="194">
        <f>Q364*H364</f>
        <v>9.1999999999999998E-3</v>
      </c>
      <c r="S364" s="194">
        <v>0</v>
      </c>
      <c r="T364" s="195">
        <f>S364*H364</f>
        <v>0</v>
      </c>
      <c r="U364" s="33"/>
      <c r="V364" s="33"/>
      <c r="W364" s="33"/>
      <c r="X364" s="33"/>
      <c r="Y364" s="33"/>
      <c r="Z364" s="33"/>
      <c r="AA364" s="33"/>
      <c r="AB364" s="33"/>
      <c r="AC364" s="33"/>
      <c r="AD364" s="33"/>
      <c r="AE364" s="33"/>
      <c r="AR364" s="196" t="s">
        <v>237</v>
      </c>
      <c r="AT364" s="196" t="s">
        <v>153</v>
      </c>
      <c r="AU364" s="196" t="s">
        <v>86</v>
      </c>
      <c r="AY364" s="16" t="s">
        <v>150</v>
      </c>
      <c r="BE364" s="197">
        <f>IF(N364="základní",J364,0)</f>
        <v>0</v>
      </c>
      <c r="BF364" s="197">
        <f>IF(N364="snížená",J364,0)</f>
        <v>0</v>
      </c>
      <c r="BG364" s="197">
        <f>IF(N364="zákl. přenesená",J364,0)</f>
        <v>0</v>
      </c>
      <c r="BH364" s="197">
        <f>IF(N364="sníž. přenesená",J364,0)</f>
        <v>0</v>
      </c>
      <c r="BI364" s="197">
        <f>IF(N364="nulová",J364,0)</f>
        <v>0</v>
      </c>
      <c r="BJ364" s="16" t="s">
        <v>84</v>
      </c>
      <c r="BK364" s="197">
        <f>ROUND(I364*H364,2)</f>
        <v>0</v>
      </c>
      <c r="BL364" s="16" t="s">
        <v>237</v>
      </c>
      <c r="BM364" s="196" t="s">
        <v>811</v>
      </c>
    </row>
    <row r="365" spans="1:65" s="2" customFormat="1" ht="16.5" customHeight="1">
      <c r="A365" s="33"/>
      <c r="B365" s="34"/>
      <c r="C365" s="185" t="s">
        <v>812</v>
      </c>
      <c r="D365" s="185" t="s">
        <v>153</v>
      </c>
      <c r="E365" s="186" t="s">
        <v>813</v>
      </c>
      <c r="F365" s="187" t="s">
        <v>814</v>
      </c>
      <c r="G365" s="188" t="s">
        <v>649</v>
      </c>
      <c r="H365" s="189">
        <v>2</v>
      </c>
      <c r="I365" s="190"/>
      <c r="J365" s="191">
        <f>ROUND(I365*H365,2)</f>
        <v>0</v>
      </c>
      <c r="K365" s="187" t="s">
        <v>157</v>
      </c>
      <c r="L365" s="38"/>
      <c r="M365" s="192" t="s">
        <v>1</v>
      </c>
      <c r="N365" s="193" t="s">
        <v>41</v>
      </c>
      <c r="O365" s="70"/>
      <c r="P365" s="194">
        <f>O365*H365</f>
        <v>0</v>
      </c>
      <c r="Q365" s="194">
        <v>5.0000000000000001E-4</v>
      </c>
      <c r="R365" s="194">
        <f>Q365*H365</f>
        <v>1E-3</v>
      </c>
      <c r="S365" s="194">
        <v>0</v>
      </c>
      <c r="T365" s="195">
        <f>S365*H365</f>
        <v>0</v>
      </c>
      <c r="U365" s="33"/>
      <c r="V365" s="33"/>
      <c r="W365" s="33"/>
      <c r="X365" s="33"/>
      <c r="Y365" s="33"/>
      <c r="Z365" s="33"/>
      <c r="AA365" s="33"/>
      <c r="AB365" s="33"/>
      <c r="AC365" s="33"/>
      <c r="AD365" s="33"/>
      <c r="AE365" s="33"/>
      <c r="AR365" s="196" t="s">
        <v>237</v>
      </c>
      <c r="AT365" s="196" t="s">
        <v>153</v>
      </c>
      <c r="AU365" s="196" t="s">
        <v>86</v>
      </c>
      <c r="AY365" s="16" t="s">
        <v>150</v>
      </c>
      <c r="BE365" s="197">
        <f>IF(N365="základní",J365,0)</f>
        <v>0</v>
      </c>
      <c r="BF365" s="197">
        <f>IF(N365="snížená",J365,0)</f>
        <v>0</v>
      </c>
      <c r="BG365" s="197">
        <f>IF(N365="zákl. přenesená",J365,0)</f>
        <v>0</v>
      </c>
      <c r="BH365" s="197">
        <f>IF(N365="sníž. přenesená",J365,0)</f>
        <v>0</v>
      </c>
      <c r="BI365" s="197">
        <f>IF(N365="nulová",J365,0)</f>
        <v>0</v>
      </c>
      <c r="BJ365" s="16" t="s">
        <v>84</v>
      </c>
      <c r="BK365" s="197">
        <f>ROUND(I365*H365,2)</f>
        <v>0</v>
      </c>
      <c r="BL365" s="16" t="s">
        <v>237</v>
      </c>
      <c r="BM365" s="196" t="s">
        <v>815</v>
      </c>
    </row>
    <row r="366" spans="1:65" s="2" customFormat="1" ht="24.2" customHeight="1">
      <c r="A366" s="33"/>
      <c r="B366" s="34"/>
      <c r="C366" s="185" t="s">
        <v>816</v>
      </c>
      <c r="D366" s="185" t="s">
        <v>153</v>
      </c>
      <c r="E366" s="186" t="s">
        <v>817</v>
      </c>
      <c r="F366" s="187" t="s">
        <v>818</v>
      </c>
      <c r="G366" s="188" t="s">
        <v>482</v>
      </c>
      <c r="H366" s="235"/>
      <c r="I366" s="190"/>
      <c r="J366" s="191">
        <f>ROUND(I366*H366,2)</f>
        <v>0</v>
      </c>
      <c r="K366" s="187" t="s">
        <v>157</v>
      </c>
      <c r="L366" s="38"/>
      <c r="M366" s="192" t="s">
        <v>1</v>
      </c>
      <c r="N366" s="193" t="s">
        <v>41</v>
      </c>
      <c r="O366" s="70"/>
      <c r="P366" s="194">
        <f>O366*H366</f>
        <v>0</v>
      </c>
      <c r="Q366" s="194">
        <v>0</v>
      </c>
      <c r="R366" s="194">
        <f>Q366*H366</f>
        <v>0</v>
      </c>
      <c r="S366" s="194">
        <v>0</v>
      </c>
      <c r="T366" s="195">
        <f>S366*H366</f>
        <v>0</v>
      </c>
      <c r="U366" s="33"/>
      <c r="V366" s="33"/>
      <c r="W366" s="33"/>
      <c r="X366" s="33"/>
      <c r="Y366" s="33"/>
      <c r="Z366" s="33"/>
      <c r="AA366" s="33"/>
      <c r="AB366" s="33"/>
      <c r="AC366" s="33"/>
      <c r="AD366" s="33"/>
      <c r="AE366" s="33"/>
      <c r="AR366" s="196" t="s">
        <v>237</v>
      </c>
      <c r="AT366" s="196" t="s">
        <v>153</v>
      </c>
      <c r="AU366" s="196" t="s">
        <v>86</v>
      </c>
      <c r="AY366" s="16" t="s">
        <v>150</v>
      </c>
      <c r="BE366" s="197">
        <f>IF(N366="základní",J366,0)</f>
        <v>0</v>
      </c>
      <c r="BF366" s="197">
        <f>IF(N366="snížená",J366,0)</f>
        <v>0</v>
      </c>
      <c r="BG366" s="197">
        <f>IF(N366="zákl. přenesená",J366,0)</f>
        <v>0</v>
      </c>
      <c r="BH366" s="197">
        <f>IF(N366="sníž. přenesená",J366,0)</f>
        <v>0</v>
      </c>
      <c r="BI366" s="197">
        <f>IF(N366="nulová",J366,0)</f>
        <v>0</v>
      </c>
      <c r="BJ366" s="16" t="s">
        <v>84</v>
      </c>
      <c r="BK366" s="197">
        <f>ROUND(I366*H366,2)</f>
        <v>0</v>
      </c>
      <c r="BL366" s="16" t="s">
        <v>237</v>
      </c>
      <c r="BM366" s="196" t="s">
        <v>819</v>
      </c>
    </row>
    <row r="367" spans="1:65" s="12" customFormat="1" ht="22.9" customHeight="1">
      <c r="B367" s="169"/>
      <c r="C367" s="170"/>
      <c r="D367" s="171" t="s">
        <v>75</v>
      </c>
      <c r="E367" s="183" t="s">
        <v>820</v>
      </c>
      <c r="F367" s="183" t="s">
        <v>821</v>
      </c>
      <c r="G367" s="170"/>
      <c r="H367" s="170"/>
      <c r="I367" s="173"/>
      <c r="J367" s="184">
        <f>BK367</f>
        <v>0</v>
      </c>
      <c r="K367" s="170"/>
      <c r="L367" s="175"/>
      <c r="M367" s="176"/>
      <c r="N367" s="177"/>
      <c r="O367" s="177"/>
      <c r="P367" s="178">
        <f>SUM(P368:P370)</f>
        <v>0</v>
      </c>
      <c r="Q367" s="177"/>
      <c r="R367" s="178">
        <f>SUM(R368:R370)</f>
        <v>3.4360000000000002E-2</v>
      </c>
      <c r="S367" s="177"/>
      <c r="T367" s="179">
        <f>SUM(T368:T370)</f>
        <v>0</v>
      </c>
      <c r="AR367" s="180" t="s">
        <v>86</v>
      </c>
      <c r="AT367" s="181" t="s">
        <v>75</v>
      </c>
      <c r="AU367" s="181" t="s">
        <v>84</v>
      </c>
      <c r="AY367" s="180" t="s">
        <v>150</v>
      </c>
      <c r="BK367" s="182">
        <f>SUM(BK368:BK370)</f>
        <v>0</v>
      </c>
    </row>
    <row r="368" spans="1:65" s="2" customFormat="1" ht="16.5" customHeight="1">
      <c r="A368" s="33"/>
      <c r="B368" s="34"/>
      <c r="C368" s="185" t="s">
        <v>822</v>
      </c>
      <c r="D368" s="185" t="s">
        <v>153</v>
      </c>
      <c r="E368" s="186" t="s">
        <v>823</v>
      </c>
      <c r="F368" s="187" t="s">
        <v>824</v>
      </c>
      <c r="G368" s="188" t="s">
        <v>164</v>
      </c>
      <c r="H368" s="189">
        <v>2</v>
      </c>
      <c r="I368" s="190"/>
      <c r="J368" s="191">
        <f>ROUND(I368*H368,2)</f>
        <v>0</v>
      </c>
      <c r="K368" s="187" t="s">
        <v>157</v>
      </c>
      <c r="L368" s="38"/>
      <c r="M368" s="192" t="s">
        <v>1</v>
      </c>
      <c r="N368" s="193" t="s">
        <v>41</v>
      </c>
      <c r="O368" s="70"/>
      <c r="P368" s="194">
        <f>O368*H368</f>
        <v>0</v>
      </c>
      <c r="Q368" s="194">
        <v>5.1799999999999997E-3</v>
      </c>
      <c r="R368" s="194">
        <f>Q368*H368</f>
        <v>1.0359999999999999E-2</v>
      </c>
      <c r="S368" s="194">
        <v>0</v>
      </c>
      <c r="T368" s="195">
        <f>S368*H368</f>
        <v>0</v>
      </c>
      <c r="U368" s="33"/>
      <c r="V368" s="33"/>
      <c r="W368" s="33"/>
      <c r="X368" s="33"/>
      <c r="Y368" s="33"/>
      <c r="Z368" s="33"/>
      <c r="AA368" s="33"/>
      <c r="AB368" s="33"/>
      <c r="AC368" s="33"/>
      <c r="AD368" s="33"/>
      <c r="AE368" s="33"/>
      <c r="AR368" s="196" t="s">
        <v>237</v>
      </c>
      <c r="AT368" s="196" t="s">
        <v>153</v>
      </c>
      <c r="AU368" s="196" t="s">
        <v>86</v>
      </c>
      <c r="AY368" s="16" t="s">
        <v>150</v>
      </c>
      <c r="BE368" s="197">
        <f>IF(N368="základní",J368,0)</f>
        <v>0</v>
      </c>
      <c r="BF368" s="197">
        <f>IF(N368="snížená",J368,0)</f>
        <v>0</v>
      </c>
      <c r="BG368" s="197">
        <f>IF(N368="zákl. přenesená",J368,0)</f>
        <v>0</v>
      </c>
      <c r="BH368" s="197">
        <f>IF(N368="sníž. přenesená",J368,0)</f>
        <v>0</v>
      </c>
      <c r="BI368" s="197">
        <f>IF(N368="nulová",J368,0)</f>
        <v>0</v>
      </c>
      <c r="BJ368" s="16" t="s">
        <v>84</v>
      </c>
      <c r="BK368" s="197">
        <f>ROUND(I368*H368,2)</f>
        <v>0</v>
      </c>
      <c r="BL368" s="16" t="s">
        <v>237</v>
      </c>
      <c r="BM368" s="196" t="s">
        <v>825</v>
      </c>
    </row>
    <row r="369" spans="1:65" s="2" customFormat="1" ht="16.5" customHeight="1">
      <c r="A369" s="33"/>
      <c r="B369" s="34"/>
      <c r="C369" s="225" t="s">
        <v>826</v>
      </c>
      <c r="D369" s="225" t="s">
        <v>321</v>
      </c>
      <c r="E369" s="226" t="s">
        <v>827</v>
      </c>
      <c r="F369" s="227" t="s">
        <v>828</v>
      </c>
      <c r="G369" s="228" t="s">
        <v>164</v>
      </c>
      <c r="H369" s="229">
        <v>2</v>
      </c>
      <c r="I369" s="230"/>
      <c r="J369" s="231">
        <f>ROUND(I369*H369,2)</f>
        <v>0</v>
      </c>
      <c r="K369" s="227" t="s">
        <v>157</v>
      </c>
      <c r="L369" s="232"/>
      <c r="M369" s="233" t="s">
        <v>1</v>
      </c>
      <c r="N369" s="234" t="s">
        <v>41</v>
      </c>
      <c r="O369" s="70"/>
      <c r="P369" s="194">
        <f>O369*H369</f>
        <v>0</v>
      </c>
      <c r="Q369" s="194">
        <v>1.2E-2</v>
      </c>
      <c r="R369" s="194">
        <f>Q369*H369</f>
        <v>2.4E-2</v>
      </c>
      <c r="S369" s="194">
        <v>0</v>
      </c>
      <c r="T369" s="195">
        <f>S369*H369</f>
        <v>0</v>
      </c>
      <c r="U369" s="33"/>
      <c r="V369" s="33"/>
      <c r="W369" s="33"/>
      <c r="X369" s="33"/>
      <c r="Y369" s="33"/>
      <c r="Z369" s="33"/>
      <c r="AA369" s="33"/>
      <c r="AB369" s="33"/>
      <c r="AC369" s="33"/>
      <c r="AD369" s="33"/>
      <c r="AE369" s="33"/>
      <c r="AR369" s="196" t="s">
        <v>829</v>
      </c>
      <c r="AT369" s="196" t="s">
        <v>321</v>
      </c>
      <c r="AU369" s="196" t="s">
        <v>86</v>
      </c>
      <c r="AY369" s="16" t="s">
        <v>150</v>
      </c>
      <c r="BE369" s="197">
        <f>IF(N369="základní",J369,0)</f>
        <v>0</v>
      </c>
      <c r="BF369" s="197">
        <f>IF(N369="snížená",J369,0)</f>
        <v>0</v>
      </c>
      <c r="BG369" s="197">
        <f>IF(N369="zákl. přenesená",J369,0)</f>
        <v>0</v>
      </c>
      <c r="BH369" s="197">
        <f>IF(N369="sníž. přenesená",J369,0)</f>
        <v>0</v>
      </c>
      <c r="BI369" s="197">
        <f>IF(N369="nulová",J369,0)</f>
        <v>0</v>
      </c>
      <c r="BJ369" s="16" t="s">
        <v>84</v>
      </c>
      <c r="BK369" s="197">
        <f>ROUND(I369*H369,2)</f>
        <v>0</v>
      </c>
      <c r="BL369" s="16" t="s">
        <v>829</v>
      </c>
      <c r="BM369" s="196" t="s">
        <v>830</v>
      </c>
    </row>
    <row r="370" spans="1:65" s="2" customFormat="1" ht="24.2" customHeight="1">
      <c r="A370" s="33"/>
      <c r="B370" s="34"/>
      <c r="C370" s="185" t="s">
        <v>831</v>
      </c>
      <c r="D370" s="185" t="s">
        <v>153</v>
      </c>
      <c r="E370" s="186" t="s">
        <v>832</v>
      </c>
      <c r="F370" s="187" t="s">
        <v>833</v>
      </c>
      <c r="G370" s="188" t="s">
        <v>639</v>
      </c>
      <c r="H370" s="189">
        <v>1</v>
      </c>
      <c r="I370" s="190"/>
      <c r="J370" s="191">
        <f>ROUND(I370*H370,2)</f>
        <v>0</v>
      </c>
      <c r="K370" s="187" t="s">
        <v>1777</v>
      </c>
      <c r="L370" s="38"/>
      <c r="M370" s="192" t="s">
        <v>1</v>
      </c>
      <c r="N370" s="193" t="s">
        <v>41</v>
      </c>
      <c r="O370" s="70"/>
      <c r="P370" s="194">
        <f>O370*H370</f>
        <v>0</v>
      </c>
      <c r="Q370" s="194">
        <v>0</v>
      </c>
      <c r="R370" s="194">
        <f>Q370*H370</f>
        <v>0</v>
      </c>
      <c r="S370" s="194">
        <v>0</v>
      </c>
      <c r="T370" s="195">
        <f>S370*H370</f>
        <v>0</v>
      </c>
      <c r="U370" s="33"/>
      <c r="V370" s="33"/>
      <c r="W370" s="33"/>
      <c r="X370" s="33"/>
      <c r="Y370" s="33"/>
      <c r="Z370" s="33"/>
      <c r="AA370" s="33"/>
      <c r="AB370" s="33"/>
      <c r="AC370" s="33"/>
      <c r="AD370" s="33"/>
      <c r="AE370" s="33"/>
      <c r="AR370" s="196" t="s">
        <v>829</v>
      </c>
      <c r="AT370" s="196" t="s">
        <v>153</v>
      </c>
      <c r="AU370" s="196" t="s">
        <v>86</v>
      </c>
      <c r="AY370" s="16" t="s">
        <v>150</v>
      </c>
      <c r="BE370" s="197">
        <f>IF(N370="základní",J370,0)</f>
        <v>0</v>
      </c>
      <c r="BF370" s="197">
        <f>IF(N370="snížená",J370,0)</f>
        <v>0</v>
      </c>
      <c r="BG370" s="197">
        <f>IF(N370="zákl. přenesená",J370,0)</f>
        <v>0</v>
      </c>
      <c r="BH370" s="197">
        <f>IF(N370="sníž. přenesená",J370,0)</f>
        <v>0</v>
      </c>
      <c r="BI370" s="197">
        <f>IF(N370="nulová",J370,0)</f>
        <v>0</v>
      </c>
      <c r="BJ370" s="16" t="s">
        <v>84</v>
      </c>
      <c r="BK370" s="197">
        <f>ROUND(I370*H370,2)</f>
        <v>0</v>
      </c>
      <c r="BL370" s="16" t="s">
        <v>829</v>
      </c>
      <c r="BM370" s="196" t="s">
        <v>834</v>
      </c>
    </row>
    <row r="371" spans="1:65" s="12" customFormat="1" ht="22.9" customHeight="1">
      <c r="B371" s="169"/>
      <c r="C371" s="170"/>
      <c r="D371" s="171" t="s">
        <v>75</v>
      </c>
      <c r="E371" s="183" t="s">
        <v>835</v>
      </c>
      <c r="F371" s="183" t="s">
        <v>836</v>
      </c>
      <c r="G371" s="170"/>
      <c r="H371" s="170"/>
      <c r="I371" s="173"/>
      <c r="J371" s="184">
        <f>BK371</f>
        <v>0</v>
      </c>
      <c r="K371" s="170"/>
      <c r="L371" s="175"/>
      <c r="M371" s="176"/>
      <c r="N371" s="177"/>
      <c r="O371" s="177"/>
      <c r="P371" s="178">
        <f>SUM(P372:P378)</f>
        <v>0</v>
      </c>
      <c r="Q371" s="177"/>
      <c r="R371" s="178">
        <f>SUM(R372:R378)</f>
        <v>2.527215E-2</v>
      </c>
      <c r="S371" s="177"/>
      <c r="T371" s="179">
        <f>SUM(T372:T378)</f>
        <v>9.6000000000000002E-2</v>
      </c>
      <c r="AR371" s="180" t="s">
        <v>84</v>
      </c>
      <c r="AT371" s="181" t="s">
        <v>75</v>
      </c>
      <c r="AU371" s="181" t="s">
        <v>84</v>
      </c>
      <c r="AY371" s="180" t="s">
        <v>150</v>
      </c>
      <c r="BK371" s="182">
        <f>SUM(BK372:BK378)</f>
        <v>0</v>
      </c>
    </row>
    <row r="372" spans="1:65" s="2" customFormat="1" ht="21.75" customHeight="1">
      <c r="A372" s="33"/>
      <c r="B372" s="34"/>
      <c r="C372" s="185" t="s">
        <v>837</v>
      </c>
      <c r="D372" s="185" t="s">
        <v>153</v>
      </c>
      <c r="E372" s="186" t="s">
        <v>838</v>
      </c>
      <c r="F372" s="187" t="s">
        <v>839</v>
      </c>
      <c r="G372" s="188" t="s">
        <v>182</v>
      </c>
      <c r="H372" s="189">
        <v>30</v>
      </c>
      <c r="I372" s="190"/>
      <c r="J372" s="191">
        <f t="shared" ref="J372:J378" si="80">ROUND(I372*H372,2)</f>
        <v>0</v>
      </c>
      <c r="K372" s="187" t="s">
        <v>157</v>
      </c>
      <c r="L372" s="38"/>
      <c r="M372" s="192" t="s">
        <v>1</v>
      </c>
      <c r="N372" s="193" t="s">
        <v>41</v>
      </c>
      <c r="O372" s="70"/>
      <c r="P372" s="194">
        <f t="shared" ref="P372:P378" si="81">O372*H372</f>
        <v>0</v>
      </c>
      <c r="Q372" s="194">
        <v>2.0000000000000002E-5</v>
      </c>
      <c r="R372" s="194">
        <f t="shared" ref="R372:R378" si="82">Q372*H372</f>
        <v>6.0000000000000006E-4</v>
      </c>
      <c r="S372" s="194">
        <v>3.2000000000000002E-3</v>
      </c>
      <c r="T372" s="195">
        <f t="shared" ref="T372:T378" si="83">S372*H372</f>
        <v>9.6000000000000002E-2</v>
      </c>
      <c r="U372" s="33"/>
      <c r="V372" s="33"/>
      <c r="W372" s="33"/>
      <c r="X372" s="33"/>
      <c r="Y372" s="33"/>
      <c r="Z372" s="33"/>
      <c r="AA372" s="33"/>
      <c r="AB372" s="33"/>
      <c r="AC372" s="33"/>
      <c r="AD372" s="33"/>
      <c r="AE372" s="33"/>
      <c r="AR372" s="196" t="s">
        <v>158</v>
      </c>
      <c r="AT372" s="196" t="s">
        <v>153</v>
      </c>
      <c r="AU372" s="196" t="s">
        <v>86</v>
      </c>
      <c r="AY372" s="16" t="s">
        <v>150</v>
      </c>
      <c r="BE372" s="197">
        <f t="shared" ref="BE372:BE378" si="84">IF(N372="základní",J372,0)</f>
        <v>0</v>
      </c>
      <c r="BF372" s="197">
        <f t="shared" ref="BF372:BF378" si="85">IF(N372="snížená",J372,0)</f>
        <v>0</v>
      </c>
      <c r="BG372" s="197">
        <f t="shared" ref="BG372:BG378" si="86">IF(N372="zákl. přenesená",J372,0)</f>
        <v>0</v>
      </c>
      <c r="BH372" s="197">
        <f t="shared" ref="BH372:BH378" si="87">IF(N372="sníž. přenesená",J372,0)</f>
        <v>0</v>
      </c>
      <c r="BI372" s="197">
        <f t="shared" ref="BI372:BI378" si="88">IF(N372="nulová",J372,0)</f>
        <v>0</v>
      </c>
      <c r="BJ372" s="16" t="s">
        <v>84</v>
      </c>
      <c r="BK372" s="197">
        <f t="shared" ref="BK372:BK378" si="89">ROUND(I372*H372,2)</f>
        <v>0</v>
      </c>
      <c r="BL372" s="16" t="s">
        <v>158</v>
      </c>
      <c r="BM372" s="196" t="s">
        <v>840</v>
      </c>
    </row>
    <row r="373" spans="1:65" s="2" customFormat="1" ht="24.2" customHeight="1">
      <c r="A373" s="33"/>
      <c r="B373" s="34"/>
      <c r="C373" s="185" t="s">
        <v>841</v>
      </c>
      <c r="D373" s="185" t="s">
        <v>153</v>
      </c>
      <c r="E373" s="186" t="s">
        <v>842</v>
      </c>
      <c r="F373" s="187" t="s">
        <v>843</v>
      </c>
      <c r="G373" s="188" t="s">
        <v>182</v>
      </c>
      <c r="H373" s="189">
        <v>30</v>
      </c>
      <c r="I373" s="190"/>
      <c r="J373" s="191">
        <f t="shared" si="80"/>
        <v>0</v>
      </c>
      <c r="K373" s="187" t="s">
        <v>157</v>
      </c>
      <c r="L373" s="38"/>
      <c r="M373" s="192" t="s">
        <v>1</v>
      </c>
      <c r="N373" s="193" t="s">
        <v>41</v>
      </c>
      <c r="O373" s="70"/>
      <c r="P373" s="194">
        <f t="shared" si="81"/>
        <v>0</v>
      </c>
      <c r="Q373" s="194">
        <v>7.0596500000000002E-4</v>
      </c>
      <c r="R373" s="194">
        <f t="shared" si="82"/>
        <v>2.1178950000000002E-2</v>
      </c>
      <c r="S373" s="194">
        <v>0</v>
      </c>
      <c r="T373" s="195">
        <f t="shared" si="83"/>
        <v>0</v>
      </c>
      <c r="U373" s="33"/>
      <c r="V373" s="33"/>
      <c r="W373" s="33"/>
      <c r="X373" s="33"/>
      <c r="Y373" s="33"/>
      <c r="Z373" s="33"/>
      <c r="AA373" s="33"/>
      <c r="AB373" s="33"/>
      <c r="AC373" s="33"/>
      <c r="AD373" s="33"/>
      <c r="AE373" s="33"/>
      <c r="AR373" s="196" t="s">
        <v>158</v>
      </c>
      <c r="AT373" s="196" t="s">
        <v>153</v>
      </c>
      <c r="AU373" s="196" t="s">
        <v>86</v>
      </c>
      <c r="AY373" s="16" t="s">
        <v>150</v>
      </c>
      <c r="BE373" s="197">
        <f t="shared" si="84"/>
        <v>0</v>
      </c>
      <c r="BF373" s="197">
        <f t="shared" si="85"/>
        <v>0</v>
      </c>
      <c r="BG373" s="197">
        <f t="shared" si="86"/>
        <v>0</v>
      </c>
      <c r="BH373" s="197">
        <f t="shared" si="87"/>
        <v>0</v>
      </c>
      <c r="BI373" s="197">
        <f t="shared" si="88"/>
        <v>0</v>
      </c>
      <c r="BJ373" s="16" t="s">
        <v>84</v>
      </c>
      <c r="BK373" s="197">
        <f t="shared" si="89"/>
        <v>0</v>
      </c>
      <c r="BL373" s="16" t="s">
        <v>158</v>
      </c>
      <c r="BM373" s="196" t="s">
        <v>844</v>
      </c>
    </row>
    <row r="374" spans="1:65" s="2" customFormat="1" ht="24.2" customHeight="1">
      <c r="A374" s="33"/>
      <c r="B374" s="34"/>
      <c r="C374" s="185" t="s">
        <v>845</v>
      </c>
      <c r="D374" s="185" t="s">
        <v>153</v>
      </c>
      <c r="E374" s="186" t="s">
        <v>846</v>
      </c>
      <c r="F374" s="187" t="s">
        <v>847</v>
      </c>
      <c r="G374" s="188" t="s">
        <v>164</v>
      </c>
      <c r="H374" s="189">
        <v>14</v>
      </c>
      <c r="I374" s="190"/>
      <c r="J374" s="191">
        <f t="shared" si="80"/>
        <v>0</v>
      </c>
      <c r="K374" s="187" t="s">
        <v>157</v>
      </c>
      <c r="L374" s="38"/>
      <c r="M374" s="192" t="s">
        <v>1</v>
      </c>
      <c r="N374" s="193" t="s">
        <v>41</v>
      </c>
      <c r="O374" s="70"/>
      <c r="P374" s="194">
        <f t="shared" si="81"/>
        <v>0</v>
      </c>
      <c r="Q374" s="194">
        <v>3.4100000000000002E-5</v>
      </c>
      <c r="R374" s="194">
        <f t="shared" si="82"/>
        <v>4.774E-4</v>
      </c>
      <c r="S374" s="194">
        <v>0</v>
      </c>
      <c r="T374" s="195">
        <f t="shared" si="83"/>
        <v>0</v>
      </c>
      <c r="U374" s="33"/>
      <c r="V374" s="33"/>
      <c r="W374" s="33"/>
      <c r="X374" s="33"/>
      <c r="Y374" s="33"/>
      <c r="Z374" s="33"/>
      <c r="AA374" s="33"/>
      <c r="AB374" s="33"/>
      <c r="AC374" s="33"/>
      <c r="AD374" s="33"/>
      <c r="AE374" s="33"/>
      <c r="AR374" s="196" t="s">
        <v>158</v>
      </c>
      <c r="AT374" s="196" t="s">
        <v>153</v>
      </c>
      <c r="AU374" s="196" t="s">
        <v>86</v>
      </c>
      <c r="AY374" s="16" t="s">
        <v>150</v>
      </c>
      <c r="BE374" s="197">
        <f t="shared" si="84"/>
        <v>0</v>
      </c>
      <c r="BF374" s="197">
        <f t="shared" si="85"/>
        <v>0</v>
      </c>
      <c r="BG374" s="197">
        <f t="shared" si="86"/>
        <v>0</v>
      </c>
      <c r="BH374" s="197">
        <f t="shared" si="87"/>
        <v>0</v>
      </c>
      <c r="BI374" s="197">
        <f t="shared" si="88"/>
        <v>0</v>
      </c>
      <c r="BJ374" s="16" t="s">
        <v>84</v>
      </c>
      <c r="BK374" s="197">
        <f t="shared" si="89"/>
        <v>0</v>
      </c>
      <c r="BL374" s="16" t="s">
        <v>158</v>
      </c>
      <c r="BM374" s="196" t="s">
        <v>848</v>
      </c>
    </row>
    <row r="375" spans="1:65" s="2" customFormat="1" ht="16.5" customHeight="1">
      <c r="A375" s="33"/>
      <c r="B375" s="34"/>
      <c r="C375" s="185" t="s">
        <v>849</v>
      </c>
      <c r="D375" s="185" t="s">
        <v>153</v>
      </c>
      <c r="E375" s="186" t="s">
        <v>850</v>
      </c>
      <c r="F375" s="187" t="s">
        <v>851</v>
      </c>
      <c r="G375" s="188" t="s">
        <v>182</v>
      </c>
      <c r="H375" s="189">
        <v>120</v>
      </c>
      <c r="I375" s="190"/>
      <c r="J375" s="191">
        <f t="shared" si="80"/>
        <v>0</v>
      </c>
      <c r="K375" s="187" t="s">
        <v>157</v>
      </c>
      <c r="L375" s="38"/>
      <c r="M375" s="192" t="s">
        <v>1</v>
      </c>
      <c r="N375" s="193" t="s">
        <v>41</v>
      </c>
      <c r="O375" s="70"/>
      <c r="P375" s="194">
        <f t="shared" si="81"/>
        <v>0</v>
      </c>
      <c r="Q375" s="194">
        <v>0</v>
      </c>
      <c r="R375" s="194">
        <f t="shared" si="82"/>
        <v>0</v>
      </c>
      <c r="S375" s="194">
        <v>0</v>
      </c>
      <c r="T375" s="195">
        <f t="shared" si="83"/>
        <v>0</v>
      </c>
      <c r="U375" s="33"/>
      <c r="V375" s="33"/>
      <c r="W375" s="33"/>
      <c r="X375" s="33"/>
      <c r="Y375" s="33"/>
      <c r="Z375" s="33"/>
      <c r="AA375" s="33"/>
      <c r="AB375" s="33"/>
      <c r="AC375" s="33"/>
      <c r="AD375" s="33"/>
      <c r="AE375" s="33"/>
      <c r="AR375" s="196" t="s">
        <v>158</v>
      </c>
      <c r="AT375" s="196" t="s">
        <v>153</v>
      </c>
      <c r="AU375" s="196" t="s">
        <v>86</v>
      </c>
      <c r="AY375" s="16" t="s">
        <v>150</v>
      </c>
      <c r="BE375" s="197">
        <f t="shared" si="84"/>
        <v>0</v>
      </c>
      <c r="BF375" s="197">
        <f t="shared" si="85"/>
        <v>0</v>
      </c>
      <c r="BG375" s="197">
        <f t="shared" si="86"/>
        <v>0</v>
      </c>
      <c r="BH375" s="197">
        <f t="shared" si="87"/>
        <v>0</v>
      </c>
      <c r="BI375" s="197">
        <f t="shared" si="88"/>
        <v>0</v>
      </c>
      <c r="BJ375" s="16" t="s">
        <v>84</v>
      </c>
      <c r="BK375" s="197">
        <f t="shared" si="89"/>
        <v>0</v>
      </c>
      <c r="BL375" s="16" t="s">
        <v>158</v>
      </c>
      <c r="BM375" s="196" t="s">
        <v>852</v>
      </c>
    </row>
    <row r="376" spans="1:65" s="2" customFormat="1" ht="33" customHeight="1">
      <c r="A376" s="33"/>
      <c r="B376" s="34"/>
      <c r="C376" s="185" t="s">
        <v>853</v>
      </c>
      <c r="D376" s="185" t="s">
        <v>153</v>
      </c>
      <c r="E376" s="186" t="s">
        <v>854</v>
      </c>
      <c r="F376" s="187" t="s">
        <v>855</v>
      </c>
      <c r="G376" s="188" t="s">
        <v>182</v>
      </c>
      <c r="H376" s="189">
        <v>30</v>
      </c>
      <c r="I376" s="190"/>
      <c r="J376" s="191">
        <f t="shared" si="80"/>
        <v>0</v>
      </c>
      <c r="K376" s="187" t="s">
        <v>157</v>
      </c>
      <c r="L376" s="38"/>
      <c r="M376" s="192" t="s">
        <v>1</v>
      </c>
      <c r="N376" s="193" t="s">
        <v>41</v>
      </c>
      <c r="O376" s="70"/>
      <c r="P376" s="194">
        <f t="shared" si="81"/>
        <v>0</v>
      </c>
      <c r="Q376" s="194">
        <v>7.3860000000000001E-5</v>
      </c>
      <c r="R376" s="194">
        <f t="shared" si="82"/>
        <v>2.2158E-3</v>
      </c>
      <c r="S376" s="194">
        <v>0</v>
      </c>
      <c r="T376" s="195">
        <f t="shared" si="83"/>
        <v>0</v>
      </c>
      <c r="U376" s="33"/>
      <c r="V376" s="33"/>
      <c r="W376" s="33"/>
      <c r="X376" s="33"/>
      <c r="Y376" s="33"/>
      <c r="Z376" s="33"/>
      <c r="AA376" s="33"/>
      <c r="AB376" s="33"/>
      <c r="AC376" s="33"/>
      <c r="AD376" s="33"/>
      <c r="AE376" s="33"/>
      <c r="AR376" s="196" t="s">
        <v>158</v>
      </c>
      <c r="AT376" s="196" t="s">
        <v>153</v>
      </c>
      <c r="AU376" s="196" t="s">
        <v>86</v>
      </c>
      <c r="AY376" s="16" t="s">
        <v>150</v>
      </c>
      <c r="BE376" s="197">
        <f t="shared" si="84"/>
        <v>0</v>
      </c>
      <c r="BF376" s="197">
        <f t="shared" si="85"/>
        <v>0</v>
      </c>
      <c r="BG376" s="197">
        <f t="shared" si="86"/>
        <v>0</v>
      </c>
      <c r="BH376" s="197">
        <f t="shared" si="87"/>
        <v>0</v>
      </c>
      <c r="BI376" s="197">
        <f t="shared" si="88"/>
        <v>0</v>
      </c>
      <c r="BJ376" s="16" t="s">
        <v>84</v>
      </c>
      <c r="BK376" s="197">
        <f t="shared" si="89"/>
        <v>0</v>
      </c>
      <c r="BL376" s="16" t="s">
        <v>158</v>
      </c>
      <c r="BM376" s="196" t="s">
        <v>856</v>
      </c>
    </row>
    <row r="377" spans="1:65" s="2" customFormat="1" ht="21.75" customHeight="1">
      <c r="A377" s="33"/>
      <c r="B377" s="34"/>
      <c r="C377" s="185" t="s">
        <v>857</v>
      </c>
      <c r="D377" s="185" t="s">
        <v>153</v>
      </c>
      <c r="E377" s="186" t="s">
        <v>858</v>
      </c>
      <c r="F377" s="187" t="s">
        <v>859</v>
      </c>
      <c r="G377" s="188" t="s">
        <v>639</v>
      </c>
      <c r="H377" s="189">
        <v>1</v>
      </c>
      <c r="I377" s="190"/>
      <c r="J377" s="191">
        <f t="shared" si="80"/>
        <v>0</v>
      </c>
      <c r="K377" s="187" t="s">
        <v>1</v>
      </c>
      <c r="L377" s="38"/>
      <c r="M377" s="192" t="s">
        <v>1</v>
      </c>
      <c r="N377" s="193" t="s">
        <v>41</v>
      </c>
      <c r="O377" s="70"/>
      <c r="P377" s="194">
        <f t="shared" si="81"/>
        <v>0</v>
      </c>
      <c r="Q377" s="194">
        <v>8.0000000000000004E-4</v>
      </c>
      <c r="R377" s="194">
        <f t="shared" si="82"/>
        <v>8.0000000000000004E-4</v>
      </c>
      <c r="S377" s="194">
        <v>0</v>
      </c>
      <c r="T377" s="195">
        <f t="shared" si="83"/>
        <v>0</v>
      </c>
      <c r="U377" s="33"/>
      <c r="V377" s="33"/>
      <c r="W377" s="33"/>
      <c r="X377" s="33"/>
      <c r="Y377" s="33"/>
      <c r="Z377" s="33"/>
      <c r="AA377" s="33"/>
      <c r="AB377" s="33"/>
      <c r="AC377" s="33"/>
      <c r="AD377" s="33"/>
      <c r="AE377" s="33"/>
      <c r="AR377" s="196" t="s">
        <v>158</v>
      </c>
      <c r="AT377" s="196" t="s">
        <v>153</v>
      </c>
      <c r="AU377" s="196" t="s">
        <v>86</v>
      </c>
      <c r="AY377" s="16" t="s">
        <v>150</v>
      </c>
      <c r="BE377" s="197">
        <f t="shared" si="84"/>
        <v>0</v>
      </c>
      <c r="BF377" s="197">
        <f t="shared" si="85"/>
        <v>0</v>
      </c>
      <c r="BG377" s="197">
        <f t="shared" si="86"/>
        <v>0</v>
      </c>
      <c r="BH377" s="197">
        <f t="shared" si="87"/>
        <v>0</v>
      </c>
      <c r="BI377" s="197">
        <f t="shared" si="88"/>
        <v>0</v>
      </c>
      <c r="BJ377" s="16" t="s">
        <v>84</v>
      </c>
      <c r="BK377" s="197">
        <f t="shared" si="89"/>
        <v>0</v>
      </c>
      <c r="BL377" s="16" t="s">
        <v>158</v>
      </c>
      <c r="BM377" s="196" t="s">
        <v>860</v>
      </c>
    </row>
    <row r="378" spans="1:65" s="2" customFormat="1" ht="24.2" customHeight="1">
      <c r="A378" s="33"/>
      <c r="B378" s="34"/>
      <c r="C378" s="185" t="s">
        <v>861</v>
      </c>
      <c r="D378" s="185" t="s">
        <v>153</v>
      </c>
      <c r="E378" s="186" t="s">
        <v>862</v>
      </c>
      <c r="F378" s="187" t="s">
        <v>863</v>
      </c>
      <c r="G378" s="188" t="s">
        <v>482</v>
      </c>
      <c r="H378" s="235"/>
      <c r="I378" s="190"/>
      <c r="J378" s="191">
        <f t="shared" si="80"/>
        <v>0</v>
      </c>
      <c r="K378" s="187" t="s">
        <v>157</v>
      </c>
      <c r="L378" s="38"/>
      <c r="M378" s="192" t="s">
        <v>1</v>
      </c>
      <c r="N378" s="193" t="s">
        <v>41</v>
      </c>
      <c r="O378" s="70"/>
      <c r="P378" s="194">
        <f t="shared" si="81"/>
        <v>0</v>
      </c>
      <c r="Q378" s="194">
        <v>0</v>
      </c>
      <c r="R378" s="194">
        <f t="shared" si="82"/>
        <v>0</v>
      </c>
      <c r="S378" s="194">
        <v>0</v>
      </c>
      <c r="T378" s="195">
        <f t="shared" si="83"/>
        <v>0</v>
      </c>
      <c r="U378" s="33"/>
      <c r="V378" s="33"/>
      <c r="W378" s="33"/>
      <c r="X378" s="33"/>
      <c r="Y378" s="33"/>
      <c r="Z378" s="33"/>
      <c r="AA378" s="33"/>
      <c r="AB378" s="33"/>
      <c r="AC378" s="33"/>
      <c r="AD378" s="33"/>
      <c r="AE378" s="33"/>
      <c r="AR378" s="196" t="s">
        <v>237</v>
      </c>
      <c r="AT378" s="196" t="s">
        <v>153</v>
      </c>
      <c r="AU378" s="196" t="s">
        <v>86</v>
      </c>
      <c r="AY378" s="16" t="s">
        <v>150</v>
      </c>
      <c r="BE378" s="197">
        <f t="shared" si="84"/>
        <v>0</v>
      </c>
      <c r="BF378" s="197">
        <f t="shared" si="85"/>
        <v>0</v>
      </c>
      <c r="BG378" s="197">
        <f t="shared" si="86"/>
        <v>0</v>
      </c>
      <c r="BH378" s="197">
        <f t="shared" si="87"/>
        <v>0</v>
      </c>
      <c r="BI378" s="197">
        <f t="shared" si="88"/>
        <v>0</v>
      </c>
      <c r="BJ378" s="16" t="s">
        <v>84</v>
      </c>
      <c r="BK378" s="197">
        <f t="shared" si="89"/>
        <v>0</v>
      </c>
      <c r="BL378" s="16" t="s">
        <v>237</v>
      </c>
      <c r="BM378" s="196" t="s">
        <v>864</v>
      </c>
    </row>
    <row r="379" spans="1:65" s="12" customFormat="1" ht="22.9" customHeight="1">
      <c r="B379" s="169"/>
      <c r="C379" s="170"/>
      <c r="D379" s="171" t="s">
        <v>75</v>
      </c>
      <c r="E379" s="183" t="s">
        <v>865</v>
      </c>
      <c r="F379" s="183" t="s">
        <v>866</v>
      </c>
      <c r="G379" s="170"/>
      <c r="H379" s="170"/>
      <c r="I379" s="173"/>
      <c r="J379" s="184">
        <f>BK379</f>
        <v>0</v>
      </c>
      <c r="K379" s="170"/>
      <c r="L379" s="175"/>
      <c r="M379" s="176"/>
      <c r="N379" s="177"/>
      <c r="O379" s="177"/>
      <c r="P379" s="178">
        <f>SUM(P380:P382)</f>
        <v>0</v>
      </c>
      <c r="Q379" s="177"/>
      <c r="R379" s="178">
        <f>SUM(R380:R382)</f>
        <v>5.8799999999999998E-3</v>
      </c>
      <c r="S379" s="177"/>
      <c r="T379" s="179">
        <f>SUM(T380:T382)</f>
        <v>0</v>
      </c>
      <c r="AR379" s="180" t="s">
        <v>84</v>
      </c>
      <c r="AT379" s="181" t="s">
        <v>75</v>
      </c>
      <c r="AU379" s="181" t="s">
        <v>84</v>
      </c>
      <c r="AY379" s="180" t="s">
        <v>150</v>
      </c>
      <c r="BK379" s="182">
        <f>SUM(BK380:BK382)</f>
        <v>0</v>
      </c>
    </row>
    <row r="380" spans="1:65" s="2" customFormat="1" ht="24.2" customHeight="1">
      <c r="A380" s="33"/>
      <c r="B380" s="34"/>
      <c r="C380" s="185" t="s">
        <v>867</v>
      </c>
      <c r="D380" s="185" t="s">
        <v>153</v>
      </c>
      <c r="E380" s="186" t="s">
        <v>868</v>
      </c>
      <c r="F380" s="187" t="s">
        <v>869</v>
      </c>
      <c r="G380" s="188" t="s">
        <v>164</v>
      </c>
      <c r="H380" s="189">
        <v>7</v>
      </c>
      <c r="I380" s="190"/>
      <c r="J380" s="191">
        <f>ROUND(I380*H380,2)</f>
        <v>0</v>
      </c>
      <c r="K380" s="187" t="s">
        <v>157</v>
      </c>
      <c r="L380" s="38"/>
      <c r="M380" s="192" t="s">
        <v>1</v>
      </c>
      <c r="N380" s="193" t="s">
        <v>41</v>
      </c>
      <c r="O380" s="70"/>
      <c r="P380" s="194">
        <f>O380*H380</f>
        <v>0</v>
      </c>
      <c r="Q380" s="194">
        <v>1.3999999999999999E-4</v>
      </c>
      <c r="R380" s="194">
        <f>Q380*H380</f>
        <v>9.7999999999999997E-4</v>
      </c>
      <c r="S380" s="194">
        <v>0</v>
      </c>
      <c r="T380" s="195">
        <f>S380*H380</f>
        <v>0</v>
      </c>
      <c r="U380" s="33"/>
      <c r="V380" s="33"/>
      <c r="W380" s="33"/>
      <c r="X380" s="33"/>
      <c r="Y380" s="33"/>
      <c r="Z380" s="33"/>
      <c r="AA380" s="33"/>
      <c r="AB380" s="33"/>
      <c r="AC380" s="33"/>
      <c r="AD380" s="33"/>
      <c r="AE380" s="33"/>
      <c r="AR380" s="196" t="s">
        <v>158</v>
      </c>
      <c r="AT380" s="196" t="s">
        <v>153</v>
      </c>
      <c r="AU380" s="196" t="s">
        <v>86</v>
      </c>
      <c r="AY380" s="16" t="s">
        <v>150</v>
      </c>
      <c r="BE380" s="197">
        <f>IF(N380="základní",J380,0)</f>
        <v>0</v>
      </c>
      <c r="BF380" s="197">
        <f>IF(N380="snížená",J380,0)</f>
        <v>0</v>
      </c>
      <c r="BG380" s="197">
        <f>IF(N380="zákl. přenesená",J380,0)</f>
        <v>0</v>
      </c>
      <c r="BH380" s="197">
        <f>IF(N380="sníž. přenesená",J380,0)</f>
        <v>0</v>
      </c>
      <c r="BI380" s="197">
        <f>IF(N380="nulová",J380,0)</f>
        <v>0</v>
      </c>
      <c r="BJ380" s="16" t="s">
        <v>84</v>
      </c>
      <c r="BK380" s="197">
        <f>ROUND(I380*H380,2)</f>
        <v>0</v>
      </c>
      <c r="BL380" s="16" t="s">
        <v>158</v>
      </c>
      <c r="BM380" s="196" t="s">
        <v>870</v>
      </c>
    </row>
    <row r="381" spans="1:65" s="2" customFormat="1" ht="24.2" customHeight="1">
      <c r="A381" s="33"/>
      <c r="B381" s="34"/>
      <c r="C381" s="185" t="s">
        <v>871</v>
      </c>
      <c r="D381" s="185" t="s">
        <v>153</v>
      </c>
      <c r="E381" s="186" t="s">
        <v>872</v>
      </c>
      <c r="F381" s="187" t="s">
        <v>873</v>
      </c>
      <c r="G381" s="188" t="s">
        <v>164</v>
      </c>
      <c r="H381" s="189">
        <v>7</v>
      </c>
      <c r="I381" s="190"/>
      <c r="J381" s="191">
        <f>ROUND(I381*H381,2)</f>
        <v>0</v>
      </c>
      <c r="K381" s="187" t="s">
        <v>157</v>
      </c>
      <c r="L381" s="38"/>
      <c r="M381" s="192" t="s">
        <v>1</v>
      </c>
      <c r="N381" s="193" t="s">
        <v>41</v>
      </c>
      <c r="O381" s="70"/>
      <c r="P381" s="194">
        <f>O381*H381</f>
        <v>0</v>
      </c>
      <c r="Q381" s="194">
        <v>6.9999999999999999E-4</v>
      </c>
      <c r="R381" s="194">
        <f>Q381*H381</f>
        <v>4.8999999999999998E-3</v>
      </c>
      <c r="S381" s="194">
        <v>0</v>
      </c>
      <c r="T381" s="195">
        <f>S381*H381</f>
        <v>0</v>
      </c>
      <c r="U381" s="33"/>
      <c r="V381" s="33"/>
      <c r="W381" s="33"/>
      <c r="X381" s="33"/>
      <c r="Y381" s="33"/>
      <c r="Z381" s="33"/>
      <c r="AA381" s="33"/>
      <c r="AB381" s="33"/>
      <c r="AC381" s="33"/>
      <c r="AD381" s="33"/>
      <c r="AE381" s="33"/>
      <c r="AR381" s="196" t="s">
        <v>158</v>
      </c>
      <c r="AT381" s="196" t="s">
        <v>153</v>
      </c>
      <c r="AU381" s="196" t="s">
        <v>86</v>
      </c>
      <c r="AY381" s="16" t="s">
        <v>150</v>
      </c>
      <c r="BE381" s="197">
        <f>IF(N381="základní",J381,0)</f>
        <v>0</v>
      </c>
      <c r="BF381" s="197">
        <f>IF(N381="snížená",J381,0)</f>
        <v>0</v>
      </c>
      <c r="BG381" s="197">
        <f>IF(N381="zákl. přenesená",J381,0)</f>
        <v>0</v>
      </c>
      <c r="BH381" s="197">
        <f>IF(N381="sníž. přenesená",J381,0)</f>
        <v>0</v>
      </c>
      <c r="BI381" s="197">
        <f>IF(N381="nulová",J381,0)</f>
        <v>0</v>
      </c>
      <c r="BJ381" s="16" t="s">
        <v>84</v>
      </c>
      <c r="BK381" s="197">
        <f>ROUND(I381*H381,2)</f>
        <v>0</v>
      </c>
      <c r="BL381" s="16" t="s">
        <v>158</v>
      </c>
      <c r="BM381" s="196" t="s">
        <v>874</v>
      </c>
    </row>
    <row r="382" spans="1:65" s="2" customFormat="1" ht="24.2" customHeight="1">
      <c r="A382" s="33"/>
      <c r="B382" s="34"/>
      <c r="C382" s="185" t="s">
        <v>875</v>
      </c>
      <c r="D382" s="185" t="s">
        <v>153</v>
      </c>
      <c r="E382" s="186" t="s">
        <v>876</v>
      </c>
      <c r="F382" s="187" t="s">
        <v>877</v>
      </c>
      <c r="G382" s="188" t="s">
        <v>482</v>
      </c>
      <c r="H382" s="235"/>
      <c r="I382" s="190"/>
      <c r="J382" s="191">
        <f>ROUND(I382*H382,2)</f>
        <v>0</v>
      </c>
      <c r="K382" s="187" t="s">
        <v>157</v>
      </c>
      <c r="L382" s="38"/>
      <c r="M382" s="192" t="s">
        <v>1</v>
      </c>
      <c r="N382" s="193" t="s">
        <v>41</v>
      </c>
      <c r="O382" s="70"/>
      <c r="P382" s="194">
        <f>O382*H382</f>
        <v>0</v>
      </c>
      <c r="Q382" s="194">
        <v>0</v>
      </c>
      <c r="R382" s="194">
        <f>Q382*H382</f>
        <v>0</v>
      </c>
      <c r="S382" s="194">
        <v>0</v>
      </c>
      <c r="T382" s="195">
        <f>S382*H382</f>
        <v>0</v>
      </c>
      <c r="U382" s="33"/>
      <c r="V382" s="33"/>
      <c r="W382" s="33"/>
      <c r="X382" s="33"/>
      <c r="Y382" s="33"/>
      <c r="Z382" s="33"/>
      <c r="AA382" s="33"/>
      <c r="AB382" s="33"/>
      <c r="AC382" s="33"/>
      <c r="AD382" s="33"/>
      <c r="AE382" s="33"/>
      <c r="AR382" s="196" t="s">
        <v>237</v>
      </c>
      <c r="AT382" s="196" t="s">
        <v>153</v>
      </c>
      <c r="AU382" s="196" t="s">
        <v>86</v>
      </c>
      <c r="AY382" s="16" t="s">
        <v>150</v>
      </c>
      <c r="BE382" s="197">
        <f>IF(N382="základní",J382,0)</f>
        <v>0</v>
      </c>
      <c r="BF382" s="197">
        <f>IF(N382="snížená",J382,0)</f>
        <v>0</v>
      </c>
      <c r="BG382" s="197">
        <f>IF(N382="zákl. přenesená",J382,0)</f>
        <v>0</v>
      </c>
      <c r="BH382" s="197">
        <f>IF(N382="sníž. přenesená",J382,0)</f>
        <v>0</v>
      </c>
      <c r="BI382" s="197">
        <f>IF(N382="nulová",J382,0)</f>
        <v>0</v>
      </c>
      <c r="BJ382" s="16" t="s">
        <v>84</v>
      </c>
      <c r="BK382" s="197">
        <f>ROUND(I382*H382,2)</f>
        <v>0</v>
      </c>
      <c r="BL382" s="16" t="s">
        <v>237</v>
      </c>
      <c r="BM382" s="196" t="s">
        <v>878</v>
      </c>
    </row>
    <row r="383" spans="1:65" s="12" customFormat="1" ht="22.9" customHeight="1">
      <c r="B383" s="169"/>
      <c r="C383" s="170"/>
      <c r="D383" s="171" t="s">
        <v>75</v>
      </c>
      <c r="E383" s="183" t="s">
        <v>879</v>
      </c>
      <c r="F383" s="183" t="s">
        <v>880</v>
      </c>
      <c r="G383" s="170"/>
      <c r="H383" s="170"/>
      <c r="I383" s="173"/>
      <c r="J383" s="184">
        <f>BK383</f>
        <v>0</v>
      </c>
      <c r="K383" s="170"/>
      <c r="L383" s="175"/>
      <c r="M383" s="176"/>
      <c r="N383" s="177"/>
      <c r="O383" s="177"/>
      <c r="P383" s="178">
        <f>SUM(P384:P388)</f>
        <v>0</v>
      </c>
      <c r="Q383" s="177"/>
      <c r="R383" s="178">
        <f>SUM(R384:R388)</f>
        <v>0.34308</v>
      </c>
      <c r="S383" s="177"/>
      <c r="T383" s="179">
        <f>SUM(T384:T388)</f>
        <v>0.4</v>
      </c>
      <c r="AR383" s="180" t="s">
        <v>86</v>
      </c>
      <c r="AT383" s="181" t="s">
        <v>75</v>
      </c>
      <c r="AU383" s="181" t="s">
        <v>84</v>
      </c>
      <c r="AY383" s="180" t="s">
        <v>150</v>
      </c>
      <c r="BK383" s="182">
        <f>SUM(BK384:BK388)</f>
        <v>0</v>
      </c>
    </row>
    <row r="384" spans="1:65" s="2" customFormat="1" ht="16.5" customHeight="1">
      <c r="A384" s="33"/>
      <c r="B384" s="34"/>
      <c r="C384" s="185" t="s">
        <v>881</v>
      </c>
      <c r="D384" s="185" t="s">
        <v>153</v>
      </c>
      <c r="E384" s="186" t="s">
        <v>882</v>
      </c>
      <c r="F384" s="187" t="s">
        <v>883</v>
      </c>
      <c r="G384" s="188" t="s">
        <v>639</v>
      </c>
      <c r="H384" s="189">
        <v>1</v>
      </c>
      <c r="I384" s="190"/>
      <c r="J384" s="191">
        <f>ROUND(I384*H384,2)</f>
        <v>0</v>
      </c>
      <c r="K384" s="187" t="s">
        <v>1777</v>
      </c>
      <c r="L384" s="38"/>
      <c r="M384" s="192" t="s">
        <v>1</v>
      </c>
      <c r="N384" s="193" t="s">
        <v>41</v>
      </c>
      <c r="O384" s="70"/>
      <c r="P384" s="194">
        <f>O384*H384</f>
        <v>0</v>
      </c>
      <c r="Q384" s="194">
        <v>0</v>
      </c>
      <c r="R384" s="194">
        <f>Q384*H384</f>
        <v>0</v>
      </c>
      <c r="S384" s="194">
        <v>0</v>
      </c>
      <c r="T384" s="195">
        <f>S384*H384</f>
        <v>0</v>
      </c>
      <c r="U384" s="33"/>
      <c r="V384" s="33"/>
      <c r="W384" s="33"/>
      <c r="X384" s="33"/>
      <c r="Y384" s="33"/>
      <c r="Z384" s="33"/>
      <c r="AA384" s="33"/>
      <c r="AB384" s="33"/>
      <c r="AC384" s="33"/>
      <c r="AD384" s="33"/>
      <c r="AE384" s="33"/>
      <c r="AR384" s="196" t="s">
        <v>158</v>
      </c>
      <c r="AT384" s="196" t="s">
        <v>153</v>
      </c>
      <c r="AU384" s="196" t="s">
        <v>86</v>
      </c>
      <c r="AY384" s="16" t="s">
        <v>150</v>
      </c>
      <c r="BE384" s="197">
        <f>IF(N384="základní",J384,0)</f>
        <v>0</v>
      </c>
      <c r="BF384" s="197">
        <f>IF(N384="snížená",J384,0)</f>
        <v>0</v>
      </c>
      <c r="BG384" s="197">
        <f>IF(N384="zákl. přenesená",J384,0)</f>
        <v>0</v>
      </c>
      <c r="BH384" s="197">
        <f>IF(N384="sníž. přenesená",J384,0)</f>
        <v>0</v>
      </c>
      <c r="BI384" s="197">
        <f>IF(N384="nulová",J384,0)</f>
        <v>0</v>
      </c>
      <c r="BJ384" s="16" t="s">
        <v>84</v>
      </c>
      <c r="BK384" s="197">
        <f>ROUND(I384*H384,2)</f>
        <v>0</v>
      </c>
      <c r="BL384" s="16" t="s">
        <v>158</v>
      </c>
      <c r="BM384" s="196" t="s">
        <v>884</v>
      </c>
    </row>
    <row r="385" spans="1:65" s="2" customFormat="1" ht="16.5" customHeight="1">
      <c r="A385" s="33"/>
      <c r="B385" s="34"/>
      <c r="C385" s="185" t="s">
        <v>885</v>
      </c>
      <c r="D385" s="185" t="s">
        <v>153</v>
      </c>
      <c r="E385" s="186" t="s">
        <v>886</v>
      </c>
      <c r="F385" s="187" t="s">
        <v>887</v>
      </c>
      <c r="G385" s="188" t="s">
        <v>164</v>
      </c>
      <c r="H385" s="189">
        <v>8</v>
      </c>
      <c r="I385" s="190"/>
      <c r="J385" s="191">
        <f>ROUND(I385*H385,2)</f>
        <v>0</v>
      </c>
      <c r="K385" s="187" t="s">
        <v>888</v>
      </c>
      <c r="L385" s="38"/>
      <c r="M385" s="192" t="s">
        <v>1</v>
      </c>
      <c r="N385" s="193" t="s">
        <v>41</v>
      </c>
      <c r="O385" s="70"/>
      <c r="P385" s="194">
        <f>O385*H385</f>
        <v>0</v>
      </c>
      <c r="Q385" s="194">
        <v>0</v>
      </c>
      <c r="R385" s="194">
        <f>Q385*H385</f>
        <v>0</v>
      </c>
      <c r="S385" s="194">
        <v>0.05</v>
      </c>
      <c r="T385" s="195">
        <f>S385*H385</f>
        <v>0.4</v>
      </c>
      <c r="U385" s="33"/>
      <c r="V385" s="33"/>
      <c r="W385" s="33"/>
      <c r="X385" s="33"/>
      <c r="Y385" s="33"/>
      <c r="Z385" s="33"/>
      <c r="AA385" s="33"/>
      <c r="AB385" s="33"/>
      <c r="AC385" s="33"/>
      <c r="AD385" s="33"/>
      <c r="AE385" s="33"/>
      <c r="AR385" s="196" t="s">
        <v>237</v>
      </c>
      <c r="AT385" s="196" t="s">
        <v>153</v>
      </c>
      <c r="AU385" s="196" t="s">
        <v>86</v>
      </c>
      <c r="AY385" s="16" t="s">
        <v>150</v>
      </c>
      <c r="BE385" s="197">
        <f>IF(N385="základní",J385,0)</f>
        <v>0</v>
      </c>
      <c r="BF385" s="197">
        <f>IF(N385="snížená",J385,0)</f>
        <v>0</v>
      </c>
      <c r="BG385" s="197">
        <f>IF(N385="zákl. přenesená",J385,0)</f>
        <v>0</v>
      </c>
      <c r="BH385" s="197">
        <f>IF(N385="sníž. přenesená",J385,0)</f>
        <v>0</v>
      </c>
      <c r="BI385" s="197">
        <f>IF(N385="nulová",J385,0)</f>
        <v>0</v>
      </c>
      <c r="BJ385" s="16" t="s">
        <v>84</v>
      </c>
      <c r="BK385" s="197">
        <f>ROUND(I385*H385,2)</f>
        <v>0</v>
      </c>
      <c r="BL385" s="16" t="s">
        <v>237</v>
      </c>
      <c r="BM385" s="196" t="s">
        <v>889</v>
      </c>
    </row>
    <row r="386" spans="1:65" s="2" customFormat="1" ht="37.9" customHeight="1">
      <c r="A386" s="33"/>
      <c r="B386" s="34"/>
      <c r="C386" s="185" t="s">
        <v>890</v>
      </c>
      <c r="D386" s="185" t="s">
        <v>153</v>
      </c>
      <c r="E386" s="186" t="s">
        <v>891</v>
      </c>
      <c r="F386" s="187" t="s">
        <v>892</v>
      </c>
      <c r="G386" s="188" t="s">
        <v>164</v>
      </c>
      <c r="H386" s="189">
        <v>6</v>
      </c>
      <c r="I386" s="190"/>
      <c r="J386" s="191">
        <f>ROUND(I386*H386,2)</f>
        <v>0</v>
      </c>
      <c r="K386" s="187" t="s">
        <v>157</v>
      </c>
      <c r="L386" s="38"/>
      <c r="M386" s="192" t="s">
        <v>1</v>
      </c>
      <c r="N386" s="193" t="s">
        <v>41</v>
      </c>
      <c r="O386" s="70"/>
      <c r="P386" s="194">
        <f>O386*H386</f>
        <v>0</v>
      </c>
      <c r="Q386" s="194">
        <v>4.4600000000000001E-2</v>
      </c>
      <c r="R386" s="194">
        <f>Q386*H386</f>
        <v>0.2676</v>
      </c>
      <c r="S386" s="194">
        <v>0</v>
      </c>
      <c r="T386" s="195">
        <f>S386*H386</f>
        <v>0</v>
      </c>
      <c r="U386" s="33"/>
      <c r="V386" s="33"/>
      <c r="W386" s="33"/>
      <c r="X386" s="33"/>
      <c r="Y386" s="33"/>
      <c r="Z386" s="33"/>
      <c r="AA386" s="33"/>
      <c r="AB386" s="33"/>
      <c r="AC386" s="33"/>
      <c r="AD386" s="33"/>
      <c r="AE386" s="33"/>
      <c r="AR386" s="196" t="s">
        <v>237</v>
      </c>
      <c r="AT386" s="196" t="s">
        <v>153</v>
      </c>
      <c r="AU386" s="196" t="s">
        <v>86</v>
      </c>
      <c r="AY386" s="16" t="s">
        <v>150</v>
      </c>
      <c r="BE386" s="197">
        <f>IF(N386="základní",J386,0)</f>
        <v>0</v>
      </c>
      <c r="BF386" s="197">
        <f>IF(N386="snížená",J386,0)</f>
        <v>0</v>
      </c>
      <c r="BG386" s="197">
        <f>IF(N386="zákl. přenesená",J386,0)</f>
        <v>0</v>
      </c>
      <c r="BH386" s="197">
        <f>IF(N386="sníž. přenesená",J386,0)</f>
        <v>0</v>
      </c>
      <c r="BI386" s="197">
        <f>IF(N386="nulová",J386,0)</f>
        <v>0</v>
      </c>
      <c r="BJ386" s="16" t="s">
        <v>84</v>
      </c>
      <c r="BK386" s="197">
        <f>ROUND(I386*H386,2)</f>
        <v>0</v>
      </c>
      <c r="BL386" s="16" t="s">
        <v>237</v>
      </c>
      <c r="BM386" s="196" t="s">
        <v>893</v>
      </c>
    </row>
    <row r="387" spans="1:65" s="2" customFormat="1" ht="37.9" customHeight="1">
      <c r="A387" s="33"/>
      <c r="B387" s="34"/>
      <c r="C387" s="185" t="s">
        <v>894</v>
      </c>
      <c r="D387" s="185" t="s">
        <v>153</v>
      </c>
      <c r="E387" s="186" t="s">
        <v>895</v>
      </c>
      <c r="F387" s="187" t="s">
        <v>896</v>
      </c>
      <c r="G387" s="188" t="s">
        <v>164</v>
      </c>
      <c r="H387" s="189">
        <v>1</v>
      </c>
      <c r="I387" s="190"/>
      <c r="J387" s="191">
        <f>ROUND(I387*H387,2)</f>
        <v>0</v>
      </c>
      <c r="K387" s="187" t="s">
        <v>157</v>
      </c>
      <c r="L387" s="38"/>
      <c r="M387" s="192" t="s">
        <v>1</v>
      </c>
      <c r="N387" s="193" t="s">
        <v>41</v>
      </c>
      <c r="O387" s="70"/>
      <c r="P387" s="194">
        <f>O387*H387</f>
        <v>0</v>
      </c>
      <c r="Q387" s="194">
        <v>7.5480000000000005E-2</v>
      </c>
      <c r="R387" s="194">
        <f>Q387*H387</f>
        <v>7.5480000000000005E-2</v>
      </c>
      <c r="S387" s="194">
        <v>0</v>
      </c>
      <c r="T387" s="195">
        <f>S387*H387</f>
        <v>0</v>
      </c>
      <c r="U387" s="33"/>
      <c r="V387" s="33"/>
      <c r="W387" s="33"/>
      <c r="X387" s="33"/>
      <c r="Y387" s="33"/>
      <c r="Z387" s="33"/>
      <c r="AA387" s="33"/>
      <c r="AB387" s="33"/>
      <c r="AC387" s="33"/>
      <c r="AD387" s="33"/>
      <c r="AE387" s="33"/>
      <c r="AR387" s="196" t="s">
        <v>237</v>
      </c>
      <c r="AT387" s="196" t="s">
        <v>153</v>
      </c>
      <c r="AU387" s="196" t="s">
        <v>86</v>
      </c>
      <c r="AY387" s="16" t="s">
        <v>150</v>
      </c>
      <c r="BE387" s="197">
        <f>IF(N387="základní",J387,0)</f>
        <v>0</v>
      </c>
      <c r="BF387" s="197">
        <f>IF(N387="snížená",J387,0)</f>
        <v>0</v>
      </c>
      <c r="BG387" s="197">
        <f>IF(N387="zákl. přenesená",J387,0)</f>
        <v>0</v>
      </c>
      <c r="BH387" s="197">
        <f>IF(N387="sníž. přenesená",J387,0)</f>
        <v>0</v>
      </c>
      <c r="BI387" s="197">
        <f>IF(N387="nulová",J387,0)</f>
        <v>0</v>
      </c>
      <c r="BJ387" s="16" t="s">
        <v>84</v>
      </c>
      <c r="BK387" s="197">
        <f>ROUND(I387*H387,2)</f>
        <v>0</v>
      </c>
      <c r="BL387" s="16" t="s">
        <v>237</v>
      </c>
      <c r="BM387" s="196" t="s">
        <v>897</v>
      </c>
    </row>
    <row r="388" spans="1:65" s="2" customFormat="1" ht="24.2" customHeight="1">
      <c r="A388" s="33"/>
      <c r="B388" s="34"/>
      <c r="C388" s="185" t="s">
        <v>898</v>
      </c>
      <c r="D388" s="185" t="s">
        <v>153</v>
      </c>
      <c r="E388" s="186" t="s">
        <v>899</v>
      </c>
      <c r="F388" s="187" t="s">
        <v>900</v>
      </c>
      <c r="G388" s="188" t="s">
        <v>482</v>
      </c>
      <c r="H388" s="235"/>
      <c r="I388" s="190"/>
      <c r="J388" s="191">
        <f>ROUND(I388*H388,2)</f>
        <v>0</v>
      </c>
      <c r="K388" s="187" t="s">
        <v>157</v>
      </c>
      <c r="L388" s="38"/>
      <c r="M388" s="192" t="s">
        <v>1</v>
      </c>
      <c r="N388" s="193" t="s">
        <v>41</v>
      </c>
      <c r="O388" s="70"/>
      <c r="P388" s="194">
        <f>O388*H388</f>
        <v>0</v>
      </c>
      <c r="Q388" s="194">
        <v>0</v>
      </c>
      <c r="R388" s="194">
        <f>Q388*H388</f>
        <v>0</v>
      </c>
      <c r="S388" s="194">
        <v>0</v>
      </c>
      <c r="T388" s="195">
        <f>S388*H388</f>
        <v>0</v>
      </c>
      <c r="U388" s="33"/>
      <c r="V388" s="33"/>
      <c r="W388" s="33"/>
      <c r="X388" s="33"/>
      <c r="Y388" s="33"/>
      <c r="Z388" s="33"/>
      <c r="AA388" s="33"/>
      <c r="AB388" s="33"/>
      <c r="AC388" s="33"/>
      <c r="AD388" s="33"/>
      <c r="AE388" s="33"/>
      <c r="AR388" s="196" t="s">
        <v>237</v>
      </c>
      <c r="AT388" s="196" t="s">
        <v>153</v>
      </c>
      <c r="AU388" s="196" t="s">
        <v>86</v>
      </c>
      <c r="AY388" s="16" t="s">
        <v>150</v>
      </c>
      <c r="BE388" s="197">
        <f>IF(N388="základní",J388,0)</f>
        <v>0</v>
      </c>
      <c r="BF388" s="197">
        <f>IF(N388="snížená",J388,0)</f>
        <v>0</v>
      </c>
      <c r="BG388" s="197">
        <f>IF(N388="zákl. přenesená",J388,0)</f>
        <v>0</v>
      </c>
      <c r="BH388" s="197">
        <f>IF(N388="sníž. přenesená",J388,0)</f>
        <v>0</v>
      </c>
      <c r="BI388" s="197">
        <f>IF(N388="nulová",J388,0)</f>
        <v>0</v>
      </c>
      <c r="BJ388" s="16" t="s">
        <v>84</v>
      </c>
      <c r="BK388" s="197">
        <f>ROUND(I388*H388,2)</f>
        <v>0</v>
      </c>
      <c r="BL388" s="16" t="s">
        <v>237</v>
      </c>
      <c r="BM388" s="196" t="s">
        <v>901</v>
      </c>
    </row>
    <row r="389" spans="1:65" s="12" customFormat="1" ht="22.9" customHeight="1">
      <c r="B389" s="169"/>
      <c r="C389" s="170"/>
      <c r="D389" s="171" t="s">
        <v>75</v>
      </c>
      <c r="E389" s="183" t="s">
        <v>902</v>
      </c>
      <c r="F389" s="183" t="s">
        <v>903</v>
      </c>
      <c r="G389" s="170"/>
      <c r="H389" s="170"/>
      <c r="I389" s="173"/>
      <c r="J389" s="184">
        <f>BK389</f>
        <v>0</v>
      </c>
      <c r="K389" s="170"/>
      <c r="L389" s="175"/>
      <c r="M389" s="176"/>
      <c r="N389" s="177"/>
      <c r="O389" s="177"/>
      <c r="P389" s="178">
        <f>P390</f>
        <v>0</v>
      </c>
      <c r="Q389" s="177"/>
      <c r="R389" s="178">
        <f>R390</f>
        <v>0</v>
      </c>
      <c r="S389" s="177"/>
      <c r="T389" s="179">
        <f>T390</f>
        <v>0</v>
      </c>
      <c r="AR389" s="180" t="s">
        <v>86</v>
      </c>
      <c r="AT389" s="181" t="s">
        <v>75</v>
      </c>
      <c r="AU389" s="181" t="s">
        <v>84</v>
      </c>
      <c r="AY389" s="180" t="s">
        <v>150</v>
      </c>
      <c r="BK389" s="182">
        <f>BK390</f>
        <v>0</v>
      </c>
    </row>
    <row r="390" spans="1:65" s="2" customFormat="1" ht="24.2" customHeight="1">
      <c r="A390" s="33"/>
      <c r="B390" s="34"/>
      <c r="C390" s="185" t="s">
        <v>904</v>
      </c>
      <c r="D390" s="185" t="s">
        <v>153</v>
      </c>
      <c r="E390" s="186" t="s">
        <v>905</v>
      </c>
      <c r="F390" s="187" t="s">
        <v>906</v>
      </c>
      <c r="G390" s="188" t="s">
        <v>907</v>
      </c>
      <c r="H390" s="189">
        <v>16</v>
      </c>
      <c r="I390" s="190"/>
      <c r="J390" s="191">
        <f>ROUND(I390*H390,2)</f>
        <v>0</v>
      </c>
      <c r="K390" s="187" t="s">
        <v>157</v>
      </c>
      <c r="L390" s="38"/>
      <c r="M390" s="192" t="s">
        <v>1</v>
      </c>
      <c r="N390" s="193" t="s">
        <v>41</v>
      </c>
      <c r="O390" s="70"/>
      <c r="P390" s="194">
        <f>O390*H390</f>
        <v>0</v>
      </c>
      <c r="Q390" s="194">
        <v>0</v>
      </c>
      <c r="R390" s="194">
        <f>Q390*H390</f>
        <v>0</v>
      </c>
      <c r="S390" s="194">
        <v>0</v>
      </c>
      <c r="T390" s="195">
        <f>S390*H390</f>
        <v>0</v>
      </c>
      <c r="U390" s="33"/>
      <c r="V390" s="33"/>
      <c r="W390" s="33"/>
      <c r="X390" s="33"/>
      <c r="Y390" s="33"/>
      <c r="Z390" s="33"/>
      <c r="AA390" s="33"/>
      <c r="AB390" s="33"/>
      <c r="AC390" s="33"/>
      <c r="AD390" s="33"/>
      <c r="AE390" s="33"/>
      <c r="AR390" s="196" t="s">
        <v>237</v>
      </c>
      <c r="AT390" s="196" t="s">
        <v>153</v>
      </c>
      <c r="AU390" s="196" t="s">
        <v>86</v>
      </c>
      <c r="AY390" s="16" t="s">
        <v>150</v>
      </c>
      <c r="BE390" s="197">
        <f>IF(N390="základní",J390,0)</f>
        <v>0</v>
      </c>
      <c r="BF390" s="197">
        <f>IF(N390="snížená",J390,0)</f>
        <v>0</v>
      </c>
      <c r="BG390" s="197">
        <f>IF(N390="zákl. přenesená",J390,0)</f>
        <v>0</v>
      </c>
      <c r="BH390" s="197">
        <f>IF(N390="sníž. přenesená",J390,0)</f>
        <v>0</v>
      </c>
      <c r="BI390" s="197">
        <f>IF(N390="nulová",J390,0)</f>
        <v>0</v>
      </c>
      <c r="BJ390" s="16" t="s">
        <v>84</v>
      </c>
      <c r="BK390" s="197">
        <f>ROUND(I390*H390,2)</f>
        <v>0</v>
      </c>
      <c r="BL390" s="16" t="s">
        <v>237</v>
      </c>
      <c r="BM390" s="196" t="s">
        <v>908</v>
      </c>
    </row>
    <row r="391" spans="1:65" s="12" customFormat="1" ht="22.9" customHeight="1">
      <c r="B391" s="169"/>
      <c r="C391" s="170"/>
      <c r="D391" s="171" t="s">
        <v>75</v>
      </c>
      <c r="E391" s="183" t="s">
        <v>909</v>
      </c>
      <c r="F391" s="183" t="s">
        <v>910</v>
      </c>
      <c r="G391" s="170"/>
      <c r="H391" s="170"/>
      <c r="I391" s="173"/>
      <c r="J391" s="184">
        <f>BK391</f>
        <v>0</v>
      </c>
      <c r="K391" s="170"/>
      <c r="L391" s="175"/>
      <c r="M391" s="176"/>
      <c r="N391" s="177"/>
      <c r="O391" s="177"/>
      <c r="P391" s="178">
        <f>SUM(P392:P420)</f>
        <v>0</v>
      </c>
      <c r="Q391" s="177"/>
      <c r="R391" s="178">
        <f>SUM(R392:R420)</f>
        <v>0.68997907999999997</v>
      </c>
      <c r="S391" s="177"/>
      <c r="T391" s="179">
        <f>SUM(T392:T420)</f>
        <v>0.72828000000000004</v>
      </c>
      <c r="AR391" s="180" t="s">
        <v>86</v>
      </c>
      <c r="AT391" s="181" t="s">
        <v>75</v>
      </c>
      <c r="AU391" s="181" t="s">
        <v>84</v>
      </c>
      <c r="AY391" s="180" t="s">
        <v>150</v>
      </c>
      <c r="BK391" s="182">
        <f>SUM(BK392:BK420)</f>
        <v>0</v>
      </c>
    </row>
    <row r="392" spans="1:65" s="2" customFormat="1" ht="24.2" customHeight="1">
      <c r="A392" s="33"/>
      <c r="B392" s="34"/>
      <c r="C392" s="185" t="s">
        <v>911</v>
      </c>
      <c r="D392" s="185" t="s">
        <v>153</v>
      </c>
      <c r="E392" s="186" t="s">
        <v>912</v>
      </c>
      <c r="F392" s="187" t="s">
        <v>913</v>
      </c>
      <c r="G392" s="188" t="s">
        <v>182</v>
      </c>
      <c r="H392" s="189">
        <v>22.8</v>
      </c>
      <c r="I392" s="190"/>
      <c r="J392" s="191">
        <f>ROUND(I392*H392,2)</f>
        <v>0</v>
      </c>
      <c r="K392" s="187" t="s">
        <v>157</v>
      </c>
      <c r="L392" s="38"/>
      <c r="M392" s="192" t="s">
        <v>1</v>
      </c>
      <c r="N392" s="193" t="s">
        <v>41</v>
      </c>
      <c r="O392" s="70"/>
      <c r="P392" s="194">
        <f>O392*H392</f>
        <v>0</v>
      </c>
      <c r="Q392" s="194">
        <v>4.3200000000000001E-3</v>
      </c>
      <c r="R392" s="194">
        <f>Q392*H392</f>
        <v>9.8496E-2</v>
      </c>
      <c r="S392" s="194">
        <v>0</v>
      </c>
      <c r="T392" s="195">
        <f>S392*H392</f>
        <v>0</v>
      </c>
      <c r="U392" s="33"/>
      <c r="V392" s="33"/>
      <c r="W392" s="33"/>
      <c r="X392" s="33"/>
      <c r="Y392" s="33"/>
      <c r="Z392" s="33"/>
      <c r="AA392" s="33"/>
      <c r="AB392" s="33"/>
      <c r="AC392" s="33"/>
      <c r="AD392" s="33"/>
      <c r="AE392" s="33"/>
      <c r="AR392" s="196" t="s">
        <v>237</v>
      </c>
      <c r="AT392" s="196" t="s">
        <v>153</v>
      </c>
      <c r="AU392" s="196" t="s">
        <v>86</v>
      </c>
      <c r="AY392" s="16" t="s">
        <v>150</v>
      </c>
      <c r="BE392" s="197">
        <f>IF(N392="základní",J392,0)</f>
        <v>0</v>
      </c>
      <c r="BF392" s="197">
        <f>IF(N392="snížená",J392,0)</f>
        <v>0</v>
      </c>
      <c r="BG392" s="197">
        <f>IF(N392="zákl. přenesená",J392,0)</f>
        <v>0</v>
      </c>
      <c r="BH392" s="197">
        <f>IF(N392="sníž. přenesená",J392,0)</f>
        <v>0</v>
      </c>
      <c r="BI392" s="197">
        <f>IF(N392="nulová",J392,0)</f>
        <v>0</v>
      </c>
      <c r="BJ392" s="16" t="s">
        <v>84</v>
      </c>
      <c r="BK392" s="197">
        <f>ROUND(I392*H392,2)</f>
        <v>0</v>
      </c>
      <c r="BL392" s="16" t="s">
        <v>237</v>
      </c>
      <c r="BM392" s="196" t="s">
        <v>914</v>
      </c>
    </row>
    <row r="393" spans="1:65" s="13" customFormat="1">
      <c r="B393" s="198"/>
      <c r="C393" s="199"/>
      <c r="D393" s="200" t="s">
        <v>160</v>
      </c>
      <c r="E393" s="201" t="s">
        <v>1</v>
      </c>
      <c r="F393" s="202" t="s">
        <v>915</v>
      </c>
      <c r="G393" s="199"/>
      <c r="H393" s="203">
        <v>22.8</v>
      </c>
      <c r="I393" s="204"/>
      <c r="J393" s="199"/>
      <c r="K393" s="199"/>
      <c r="L393" s="205"/>
      <c r="M393" s="206"/>
      <c r="N393" s="207"/>
      <c r="O393" s="207"/>
      <c r="P393" s="207"/>
      <c r="Q393" s="207"/>
      <c r="R393" s="207"/>
      <c r="S393" s="207"/>
      <c r="T393" s="208"/>
      <c r="AT393" s="209" t="s">
        <v>160</v>
      </c>
      <c r="AU393" s="209" t="s">
        <v>86</v>
      </c>
      <c r="AV393" s="13" t="s">
        <v>86</v>
      </c>
      <c r="AW393" s="13" t="s">
        <v>33</v>
      </c>
      <c r="AX393" s="13" t="s">
        <v>84</v>
      </c>
      <c r="AY393" s="209" t="s">
        <v>150</v>
      </c>
    </row>
    <row r="394" spans="1:65" s="2" customFormat="1" ht="24.2" customHeight="1">
      <c r="A394" s="33"/>
      <c r="B394" s="34"/>
      <c r="C394" s="185" t="s">
        <v>916</v>
      </c>
      <c r="D394" s="185" t="s">
        <v>153</v>
      </c>
      <c r="E394" s="186" t="s">
        <v>917</v>
      </c>
      <c r="F394" s="187" t="s">
        <v>918</v>
      </c>
      <c r="G394" s="188" t="s">
        <v>182</v>
      </c>
      <c r="H394" s="189">
        <v>22.8</v>
      </c>
      <c r="I394" s="190"/>
      <c r="J394" s="191">
        <f t="shared" ref="J394:J401" si="90">ROUND(I394*H394,2)</f>
        <v>0</v>
      </c>
      <c r="K394" s="187" t="s">
        <v>157</v>
      </c>
      <c r="L394" s="38"/>
      <c r="M394" s="192" t="s">
        <v>1</v>
      </c>
      <c r="N394" s="193" t="s">
        <v>41</v>
      </c>
      <c r="O394" s="70"/>
      <c r="P394" s="194">
        <f t="shared" ref="P394:P401" si="91">O394*H394</f>
        <v>0</v>
      </c>
      <c r="Q394" s="194">
        <v>0</v>
      </c>
      <c r="R394" s="194">
        <f t="shared" ref="R394:R401" si="92">Q394*H394</f>
        <v>0</v>
      </c>
      <c r="S394" s="194">
        <v>6.0000000000000001E-3</v>
      </c>
      <c r="T394" s="195">
        <f t="shared" ref="T394:T401" si="93">S394*H394</f>
        <v>0.1368</v>
      </c>
      <c r="U394" s="33"/>
      <c r="V394" s="33"/>
      <c r="W394" s="33"/>
      <c r="X394" s="33"/>
      <c r="Y394" s="33"/>
      <c r="Z394" s="33"/>
      <c r="AA394" s="33"/>
      <c r="AB394" s="33"/>
      <c r="AC394" s="33"/>
      <c r="AD394" s="33"/>
      <c r="AE394" s="33"/>
      <c r="AR394" s="196" t="s">
        <v>237</v>
      </c>
      <c r="AT394" s="196" t="s">
        <v>153</v>
      </c>
      <c r="AU394" s="196" t="s">
        <v>86</v>
      </c>
      <c r="AY394" s="16" t="s">
        <v>150</v>
      </c>
      <c r="BE394" s="197">
        <f t="shared" ref="BE394:BE401" si="94">IF(N394="základní",J394,0)</f>
        <v>0</v>
      </c>
      <c r="BF394" s="197">
        <f t="shared" ref="BF394:BF401" si="95">IF(N394="snížená",J394,0)</f>
        <v>0</v>
      </c>
      <c r="BG394" s="197">
        <f t="shared" ref="BG394:BG401" si="96">IF(N394="zákl. přenesená",J394,0)</f>
        <v>0</v>
      </c>
      <c r="BH394" s="197">
        <f t="shared" ref="BH394:BH401" si="97">IF(N394="sníž. přenesená",J394,0)</f>
        <v>0</v>
      </c>
      <c r="BI394" s="197">
        <f t="shared" ref="BI394:BI401" si="98">IF(N394="nulová",J394,0)</f>
        <v>0</v>
      </c>
      <c r="BJ394" s="16" t="s">
        <v>84</v>
      </c>
      <c r="BK394" s="197">
        <f t="shared" ref="BK394:BK401" si="99">ROUND(I394*H394,2)</f>
        <v>0</v>
      </c>
      <c r="BL394" s="16" t="s">
        <v>237</v>
      </c>
      <c r="BM394" s="196" t="s">
        <v>919</v>
      </c>
    </row>
    <row r="395" spans="1:65" s="2" customFormat="1" ht="24.2" customHeight="1">
      <c r="A395" s="33"/>
      <c r="B395" s="34"/>
      <c r="C395" s="185" t="s">
        <v>920</v>
      </c>
      <c r="D395" s="185" t="s">
        <v>153</v>
      </c>
      <c r="E395" s="186" t="s">
        <v>921</v>
      </c>
      <c r="F395" s="187" t="s">
        <v>922</v>
      </c>
      <c r="G395" s="188" t="s">
        <v>182</v>
      </c>
      <c r="H395" s="189">
        <v>4</v>
      </c>
      <c r="I395" s="190"/>
      <c r="J395" s="191">
        <f t="shared" si="90"/>
        <v>0</v>
      </c>
      <c r="K395" s="187" t="s">
        <v>157</v>
      </c>
      <c r="L395" s="38"/>
      <c r="M395" s="192" t="s">
        <v>1</v>
      </c>
      <c r="N395" s="193" t="s">
        <v>41</v>
      </c>
      <c r="O395" s="70"/>
      <c r="P395" s="194">
        <f t="shared" si="91"/>
        <v>0</v>
      </c>
      <c r="Q395" s="194">
        <v>0</v>
      </c>
      <c r="R395" s="194">
        <f t="shared" si="92"/>
        <v>0</v>
      </c>
      <c r="S395" s="194">
        <v>1.2319999999999999E-2</v>
      </c>
      <c r="T395" s="195">
        <f t="shared" si="93"/>
        <v>4.9279999999999997E-2</v>
      </c>
      <c r="U395" s="33"/>
      <c r="V395" s="33"/>
      <c r="W395" s="33"/>
      <c r="X395" s="33"/>
      <c r="Y395" s="33"/>
      <c r="Z395" s="33"/>
      <c r="AA395" s="33"/>
      <c r="AB395" s="33"/>
      <c r="AC395" s="33"/>
      <c r="AD395" s="33"/>
      <c r="AE395" s="33"/>
      <c r="AR395" s="196" t="s">
        <v>237</v>
      </c>
      <c r="AT395" s="196" t="s">
        <v>153</v>
      </c>
      <c r="AU395" s="196" t="s">
        <v>86</v>
      </c>
      <c r="AY395" s="16" t="s">
        <v>150</v>
      </c>
      <c r="BE395" s="197">
        <f t="shared" si="94"/>
        <v>0</v>
      </c>
      <c r="BF395" s="197">
        <f t="shared" si="95"/>
        <v>0</v>
      </c>
      <c r="BG395" s="197">
        <f t="shared" si="96"/>
        <v>0</v>
      </c>
      <c r="BH395" s="197">
        <f t="shared" si="97"/>
        <v>0</v>
      </c>
      <c r="BI395" s="197">
        <f t="shared" si="98"/>
        <v>0</v>
      </c>
      <c r="BJ395" s="16" t="s">
        <v>84</v>
      </c>
      <c r="BK395" s="197">
        <f t="shared" si="99"/>
        <v>0</v>
      </c>
      <c r="BL395" s="16" t="s">
        <v>237</v>
      </c>
      <c r="BM395" s="196" t="s">
        <v>923</v>
      </c>
    </row>
    <row r="396" spans="1:65" s="2" customFormat="1" ht="24.2" customHeight="1">
      <c r="A396" s="33"/>
      <c r="B396" s="34"/>
      <c r="C396" s="185" t="s">
        <v>924</v>
      </c>
      <c r="D396" s="185" t="s">
        <v>153</v>
      </c>
      <c r="E396" s="186" t="s">
        <v>925</v>
      </c>
      <c r="F396" s="187" t="s">
        <v>926</v>
      </c>
      <c r="G396" s="188" t="s">
        <v>182</v>
      </c>
      <c r="H396" s="189">
        <v>4</v>
      </c>
      <c r="I396" s="190"/>
      <c r="J396" s="191">
        <f t="shared" si="90"/>
        <v>0</v>
      </c>
      <c r="K396" s="187" t="s">
        <v>157</v>
      </c>
      <c r="L396" s="38"/>
      <c r="M396" s="192" t="s">
        <v>1</v>
      </c>
      <c r="N396" s="193" t="s">
        <v>41</v>
      </c>
      <c r="O396" s="70"/>
      <c r="P396" s="194">
        <f t="shared" si="91"/>
        <v>0</v>
      </c>
      <c r="Q396" s="194">
        <v>1.363E-2</v>
      </c>
      <c r="R396" s="194">
        <f t="shared" si="92"/>
        <v>5.4519999999999999E-2</v>
      </c>
      <c r="S396" s="194">
        <v>0</v>
      </c>
      <c r="T396" s="195">
        <f t="shared" si="93"/>
        <v>0</v>
      </c>
      <c r="U396" s="33"/>
      <c r="V396" s="33"/>
      <c r="W396" s="33"/>
      <c r="X396" s="33"/>
      <c r="Y396" s="33"/>
      <c r="Z396" s="33"/>
      <c r="AA396" s="33"/>
      <c r="AB396" s="33"/>
      <c r="AC396" s="33"/>
      <c r="AD396" s="33"/>
      <c r="AE396" s="33"/>
      <c r="AR396" s="196" t="s">
        <v>237</v>
      </c>
      <c r="AT396" s="196" t="s">
        <v>153</v>
      </c>
      <c r="AU396" s="196" t="s">
        <v>86</v>
      </c>
      <c r="AY396" s="16" t="s">
        <v>150</v>
      </c>
      <c r="BE396" s="197">
        <f t="shared" si="94"/>
        <v>0</v>
      </c>
      <c r="BF396" s="197">
        <f t="shared" si="95"/>
        <v>0</v>
      </c>
      <c r="BG396" s="197">
        <f t="shared" si="96"/>
        <v>0</v>
      </c>
      <c r="BH396" s="197">
        <f t="shared" si="97"/>
        <v>0</v>
      </c>
      <c r="BI396" s="197">
        <f t="shared" si="98"/>
        <v>0</v>
      </c>
      <c r="BJ396" s="16" t="s">
        <v>84</v>
      </c>
      <c r="BK396" s="197">
        <f t="shared" si="99"/>
        <v>0</v>
      </c>
      <c r="BL396" s="16" t="s">
        <v>237</v>
      </c>
      <c r="BM396" s="196" t="s">
        <v>927</v>
      </c>
    </row>
    <row r="397" spans="1:65" s="2" customFormat="1" ht="16.5" customHeight="1">
      <c r="A397" s="33"/>
      <c r="B397" s="34"/>
      <c r="C397" s="185" t="s">
        <v>928</v>
      </c>
      <c r="D397" s="185" t="s">
        <v>153</v>
      </c>
      <c r="E397" s="186" t="s">
        <v>929</v>
      </c>
      <c r="F397" s="187" t="s">
        <v>930</v>
      </c>
      <c r="G397" s="188" t="s">
        <v>156</v>
      </c>
      <c r="H397" s="189">
        <v>4</v>
      </c>
      <c r="I397" s="190"/>
      <c r="J397" s="191">
        <f t="shared" si="90"/>
        <v>0</v>
      </c>
      <c r="K397" s="187" t="s">
        <v>157</v>
      </c>
      <c r="L397" s="38"/>
      <c r="M397" s="192" t="s">
        <v>1</v>
      </c>
      <c r="N397" s="193" t="s">
        <v>41</v>
      </c>
      <c r="O397" s="70"/>
      <c r="P397" s="194">
        <f t="shared" si="91"/>
        <v>0</v>
      </c>
      <c r="Q397" s="194">
        <v>0</v>
      </c>
      <c r="R397" s="194">
        <f t="shared" si="92"/>
        <v>0</v>
      </c>
      <c r="S397" s="194">
        <v>1.4999999999999999E-2</v>
      </c>
      <c r="T397" s="195">
        <f t="shared" si="93"/>
        <v>0.06</v>
      </c>
      <c r="U397" s="33"/>
      <c r="V397" s="33"/>
      <c r="W397" s="33"/>
      <c r="X397" s="33"/>
      <c r="Y397" s="33"/>
      <c r="Z397" s="33"/>
      <c r="AA397" s="33"/>
      <c r="AB397" s="33"/>
      <c r="AC397" s="33"/>
      <c r="AD397" s="33"/>
      <c r="AE397" s="33"/>
      <c r="AR397" s="196" t="s">
        <v>237</v>
      </c>
      <c r="AT397" s="196" t="s">
        <v>153</v>
      </c>
      <c r="AU397" s="196" t="s">
        <v>86</v>
      </c>
      <c r="AY397" s="16" t="s">
        <v>150</v>
      </c>
      <c r="BE397" s="197">
        <f t="shared" si="94"/>
        <v>0</v>
      </c>
      <c r="BF397" s="197">
        <f t="shared" si="95"/>
        <v>0</v>
      </c>
      <c r="BG397" s="197">
        <f t="shared" si="96"/>
        <v>0</v>
      </c>
      <c r="BH397" s="197">
        <f t="shared" si="97"/>
        <v>0</v>
      </c>
      <c r="BI397" s="197">
        <f t="shared" si="98"/>
        <v>0</v>
      </c>
      <c r="BJ397" s="16" t="s">
        <v>84</v>
      </c>
      <c r="BK397" s="197">
        <f t="shared" si="99"/>
        <v>0</v>
      </c>
      <c r="BL397" s="16" t="s">
        <v>237</v>
      </c>
      <c r="BM397" s="196" t="s">
        <v>931</v>
      </c>
    </row>
    <row r="398" spans="1:65" s="2" customFormat="1" ht="24.2" customHeight="1">
      <c r="A398" s="33"/>
      <c r="B398" s="34"/>
      <c r="C398" s="185" t="s">
        <v>932</v>
      </c>
      <c r="D398" s="185" t="s">
        <v>153</v>
      </c>
      <c r="E398" s="186" t="s">
        <v>933</v>
      </c>
      <c r="F398" s="187" t="s">
        <v>934</v>
      </c>
      <c r="G398" s="188" t="s">
        <v>156</v>
      </c>
      <c r="H398" s="189">
        <v>4</v>
      </c>
      <c r="I398" s="190"/>
      <c r="J398" s="191">
        <f t="shared" si="90"/>
        <v>0</v>
      </c>
      <c r="K398" s="187" t="s">
        <v>157</v>
      </c>
      <c r="L398" s="38"/>
      <c r="M398" s="192" t="s">
        <v>1</v>
      </c>
      <c r="N398" s="193" t="s">
        <v>41</v>
      </c>
      <c r="O398" s="70"/>
      <c r="P398" s="194">
        <f t="shared" si="91"/>
        <v>0</v>
      </c>
      <c r="Q398" s="194">
        <v>0</v>
      </c>
      <c r="R398" s="194">
        <f t="shared" si="92"/>
        <v>0</v>
      </c>
      <c r="S398" s="194">
        <v>8.8000000000000005E-3</v>
      </c>
      <c r="T398" s="195">
        <f t="shared" si="93"/>
        <v>3.5200000000000002E-2</v>
      </c>
      <c r="U398" s="33"/>
      <c r="V398" s="33"/>
      <c r="W398" s="33"/>
      <c r="X398" s="33"/>
      <c r="Y398" s="33"/>
      <c r="Z398" s="33"/>
      <c r="AA398" s="33"/>
      <c r="AB398" s="33"/>
      <c r="AC398" s="33"/>
      <c r="AD398" s="33"/>
      <c r="AE398" s="33"/>
      <c r="AR398" s="196" t="s">
        <v>237</v>
      </c>
      <c r="AT398" s="196" t="s">
        <v>153</v>
      </c>
      <c r="AU398" s="196" t="s">
        <v>86</v>
      </c>
      <c r="AY398" s="16" t="s">
        <v>150</v>
      </c>
      <c r="BE398" s="197">
        <f t="shared" si="94"/>
        <v>0</v>
      </c>
      <c r="BF398" s="197">
        <f t="shared" si="95"/>
        <v>0</v>
      </c>
      <c r="BG398" s="197">
        <f t="shared" si="96"/>
        <v>0</v>
      </c>
      <c r="BH398" s="197">
        <f t="shared" si="97"/>
        <v>0</v>
      </c>
      <c r="BI398" s="197">
        <f t="shared" si="98"/>
        <v>0</v>
      </c>
      <c r="BJ398" s="16" t="s">
        <v>84</v>
      </c>
      <c r="BK398" s="197">
        <f t="shared" si="99"/>
        <v>0</v>
      </c>
      <c r="BL398" s="16" t="s">
        <v>237</v>
      </c>
      <c r="BM398" s="196" t="s">
        <v>935</v>
      </c>
    </row>
    <row r="399" spans="1:65" s="2" customFormat="1" ht="24.2" customHeight="1">
      <c r="A399" s="33"/>
      <c r="B399" s="34"/>
      <c r="C399" s="185" t="s">
        <v>936</v>
      </c>
      <c r="D399" s="185" t="s">
        <v>153</v>
      </c>
      <c r="E399" s="186" t="s">
        <v>937</v>
      </c>
      <c r="F399" s="187" t="s">
        <v>938</v>
      </c>
      <c r="G399" s="188" t="s">
        <v>156</v>
      </c>
      <c r="H399" s="189">
        <v>4</v>
      </c>
      <c r="I399" s="190"/>
      <c r="J399" s="191">
        <f t="shared" si="90"/>
        <v>0</v>
      </c>
      <c r="K399" s="187" t="s">
        <v>157</v>
      </c>
      <c r="L399" s="38"/>
      <c r="M399" s="192" t="s">
        <v>1</v>
      </c>
      <c r="N399" s="193" t="s">
        <v>41</v>
      </c>
      <c r="O399" s="70"/>
      <c r="P399" s="194">
        <f t="shared" si="91"/>
        <v>0</v>
      </c>
      <c r="Q399" s="194">
        <v>1.9460000000000002E-2</v>
      </c>
      <c r="R399" s="194">
        <f t="shared" si="92"/>
        <v>7.7840000000000006E-2</v>
      </c>
      <c r="S399" s="194">
        <v>0</v>
      </c>
      <c r="T399" s="195">
        <f t="shared" si="93"/>
        <v>0</v>
      </c>
      <c r="U399" s="33"/>
      <c r="V399" s="33"/>
      <c r="W399" s="33"/>
      <c r="X399" s="33"/>
      <c r="Y399" s="33"/>
      <c r="Z399" s="33"/>
      <c r="AA399" s="33"/>
      <c r="AB399" s="33"/>
      <c r="AC399" s="33"/>
      <c r="AD399" s="33"/>
      <c r="AE399" s="33"/>
      <c r="AR399" s="196" t="s">
        <v>237</v>
      </c>
      <c r="AT399" s="196" t="s">
        <v>153</v>
      </c>
      <c r="AU399" s="196" t="s">
        <v>86</v>
      </c>
      <c r="AY399" s="16" t="s">
        <v>150</v>
      </c>
      <c r="BE399" s="197">
        <f t="shared" si="94"/>
        <v>0</v>
      </c>
      <c r="BF399" s="197">
        <f t="shared" si="95"/>
        <v>0</v>
      </c>
      <c r="BG399" s="197">
        <f t="shared" si="96"/>
        <v>0</v>
      </c>
      <c r="BH399" s="197">
        <f t="shared" si="97"/>
        <v>0</v>
      </c>
      <c r="BI399" s="197">
        <f t="shared" si="98"/>
        <v>0</v>
      </c>
      <c r="BJ399" s="16" t="s">
        <v>84</v>
      </c>
      <c r="BK399" s="197">
        <f t="shared" si="99"/>
        <v>0</v>
      </c>
      <c r="BL399" s="16" t="s">
        <v>237</v>
      </c>
      <c r="BM399" s="196" t="s">
        <v>939</v>
      </c>
    </row>
    <row r="400" spans="1:65" s="2" customFormat="1" ht="24.2" customHeight="1">
      <c r="A400" s="33"/>
      <c r="B400" s="34"/>
      <c r="C400" s="185" t="s">
        <v>940</v>
      </c>
      <c r="D400" s="185" t="s">
        <v>153</v>
      </c>
      <c r="E400" s="186" t="s">
        <v>941</v>
      </c>
      <c r="F400" s="187" t="s">
        <v>942</v>
      </c>
      <c r="G400" s="188" t="s">
        <v>156</v>
      </c>
      <c r="H400" s="189">
        <v>4</v>
      </c>
      <c r="I400" s="190"/>
      <c r="J400" s="191">
        <f t="shared" si="90"/>
        <v>0</v>
      </c>
      <c r="K400" s="187" t="s">
        <v>157</v>
      </c>
      <c r="L400" s="38"/>
      <c r="M400" s="192" t="s">
        <v>1</v>
      </c>
      <c r="N400" s="193" t="s">
        <v>41</v>
      </c>
      <c r="O400" s="70"/>
      <c r="P400" s="194">
        <f t="shared" si="91"/>
        <v>0</v>
      </c>
      <c r="Q400" s="194">
        <v>0</v>
      </c>
      <c r="R400" s="194">
        <f t="shared" si="92"/>
        <v>0</v>
      </c>
      <c r="S400" s="194">
        <v>0</v>
      </c>
      <c r="T400" s="195">
        <f t="shared" si="93"/>
        <v>0</v>
      </c>
      <c r="U400" s="33"/>
      <c r="V400" s="33"/>
      <c r="W400" s="33"/>
      <c r="X400" s="33"/>
      <c r="Y400" s="33"/>
      <c r="Z400" s="33"/>
      <c r="AA400" s="33"/>
      <c r="AB400" s="33"/>
      <c r="AC400" s="33"/>
      <c r="AD400" s="33"/>
      <c r="AE400" s="33"/>
      <c r="AR400" s="196" t="s">
        <v>237</v>
      </c>
      <c r="AT400" s="196" t="s">
        <v>153</v>
      </c>
      <c r="AU400" s="196" t="s">
        <v>86</v>
      </c>
      <c r="AY400" s="16" t="s">
        <v>150</v>
      </c>
      <c r="BE400" s="197">
        <f t="shared" si="94"/>
        <v>0</v>
      </c>
      <c r="BF400" s="197">
        <f t="shared" si="95"/>
        <v>0</v>
      </c>
      <c r="BG400" s="197">
        <f t="shared" si="96"/>
        <v>0</v>
      </c>
      <c r="BH400" s="197">
        <f t="shared" si="97"/>
        <v>0</v>
      </c>
      <c r="BI400" s="197">
        <f t="shared" si="98"/>
        <v>0</v>
      </c>
      <c r="BJ400" s="16" t="s">
        <v>84</v>
      </c>
      <c r="BK400" s="197">
        <f t="shared" si="99"/>
        <v>0</v>
      </c>
      <c r="BL400" s="16" t="s">
        <v>237</v>
      </c>
      <c r="BM400" s="196" t="s">
        <v>943</v>
      </c>
    </row>
    <row r="401" spans="1:65" s="2" customFormat="1" ht="16.5" customHeight="1">
      <c r="A401" s="33"/>
      <c r="B401" s="34"/>
      <c r="C401" s="225" t="s">
        <v>944</v>
      </c>
      <c r="D401" s="225" t="s">
        <v>321</v>
      </c>
      <c r="E401" s="226" t="s">
        <v>945</v>
      </c>
      <c r="F401" s="227" t="s">
        <v>946</v>
      </c>
      <c r="G401" s="228" t="s">
        <v>267</v>
      </c>
      <c r="H401" s="229">
        <v>0.13200000000000001</v>
      </c>
      <c r="I401" s="230"/>
      <c r="J401" s="231">
        <f t="shared" si="90"/>
        <v>0</v>
      </c>
      <c r="K401" s="227" t="s">
        <v>157</v>
      </c>
      <c r="L401" s="232"/>
      <c r="M401" s="233" t="s">
        <v>1</v>
      </c>
      <c r="N401" s="234" t="s">
        <v>41</v>
      </c>
      <c r="O401" s="70"/>
      <c r="P401" s="194">
        <f t="shared" si="91"/>
        <v>0</v>
      </c>
      <c r="Q401" s="194">
        <v>0.55000000000000004</v>
      </c>
      <c r="R401" s="194">
        <f t="shared" si="92"/>
        <v>7.2600000000000012E-2</v>
      </c>
      <c r="S401" s="194">
        <v>0</v>
      </c>
      <c r="T401" s="195">
        <f t="shared" si="93"/>
        <v>0</v>
      </c>
      <c r="U401" s="33"/>
      <c r="V401" s="33"/>
      <c r="W401" s="33"/>
      <c r="X401" s="33"/>
      <c r="Y401" s="33"/>
      <c r="Z401" s="33"/>
      <c r="AA401" s="33"/>
      <c r="AB401" s="33"/>
      <c r="AC401" s="33"/>
      <c r="AD401" s="33"/>
      <c r="AE401" s="33"/>
      <c r="AR401" s="196" t="s">
        <v>312</v>
      </c>
      <c r="AT401" s="196" t="s">
        <v>321</v>
      </c>
      <c r="AU401" s="196" t="s">
        <v>86</v>
      </c>
      <c r="AY401" s="16" t="s">
        <v>150</v>
      </c>
      <c r="BE401" s="197">
        <f t="shared" si="94"/>
        <v>0</v>
      </c>
      <c r="BF401" s="197">
        <f t="shared" si="95"/>
        <v>0</v>
      </c>
      <c r="BG401" s="197">
        <f t="shared" si="96"/>
        <v>0</v>
      </c>
      <c r="BH401" s="197">
        <f t="shared" si="97"/>
        <v>0</v>
      </c>
      <c r="BI401" s="197">
        <f t="shared" si="98"/>
        <v>0</v>
      </c>
      <c r="BJ401" s="16" t="s">
        <v>84</v>
      </c>
      <c r="BK401" s="197">
        <f t="shared" si="99"/>
        <v>0</v>
      </c>
      <c r="BL401" s="16" t="s">
        <v>237</v>
      </c>
      <c r="BM401" s="196" t="s">
        <v>947</v>
      </c>
    </row>
    <row r="402" spans="1:65" s="13" customFormat="1">
      <c r="B402" s="198"/>
      <c r="C402" s="199"/>
      <c r="D402" s="200" t="s">
        <v>160</v>
      </c>
      <c r="E402" s="201" t="s">
        <v>1</v>
      </c>
      <c r="F402" s="202" t="s">
        <v>948</v>
      </c>
      <c r="G402" s="199"/>
      <c r="H402" s="203">
        <v>0.13200000000000001</v>
      </c>
      <c r="I402" s="204"/>
      <c r="J402" s="199"/>
      <c r="K402" s="199"/>
      <c r="L402" s="205"/>
      <c r="M402" s="206"/>
      <c r="N402" s="207"/>
      <c r="O402" s="207"/>
      <c r="P402" s="207"/>
      <c r="Q402" s="207"/>
      <c r="R402" s="207"/>
      <c r="S402" s="207"/>
      <c r="T402" s="208"/>
      <c r="AT402" s="209" t="s">
        <v>160</v>
      </c>
      <c r="AU402" s="209" t="s">
        <v>86</v>
      </c>
      <c r="AV402" s="13" t="s">
        <v>86</v>
      </c>
      <c r="AW402" s="13" t="s">
        <v>33</v>
      </c>
      <c r="AX402" s="13" t="s">
        <v>84</v>
      </c>
      <c r="AY402" s="209" t="s">
        <v>150</v>
      </c>
    </row>
    <row r="403" spans="1:65" s="2" customFormat="1" ht="21.75" customHeight="1">
      <c r="A403" s="33"/>
      <c r="B403" s="34"/>
      <c r="C403" s="185" t="s">
        <v>949</v>
      </c>
      <c r="D403" s="185" t="s">
        <v>153</v>
      </c>
      <c r="E403" s="186" t="s">
        <v>950</v>
      </c>
      <c r="F403" s="187" t="s">
        <v>951</v>
      </c>
      <c r="G403" s="188" t="s">
        <v>156</v>
      </c>
      <c r="H403" s="189">
        <v>4</v>
      </c>
      <c r="I403" s="190"/>
      <c r="J403" s="191">
        <f>ROUND(I403*H403,2)</f>
        <v>0</v>
      </c>
      <c r="K403" s="187" t="s">
        <v>157</v>
      </c>
      <c r="L403" s="38"/>
      <c r="M403" s="192" t="s">
        <v>1</v>
      </c>
      <c r="N403" s="193" t="s">
        <v>41</v>
      </c>
      <c r="O403" s="70"/>
      <c r="P403" s="194">
        <f>O403*H403</f>
        <v>0</v>
      </c>
      <c r="Q403" s="194">
        <v>0</v>
      </c>
      <c r="R403" s="194">
        <f>Q403*H403</f>
        <v>0</v>
      </c>
      <c r="S403" s="194">
        <v>1.4E-2</v>
      </c>
      <c r="T403" s="195">
        <f>S403*H403</f>
        <v>5.6000000000000001E-2</v>
      </c>
      <c r="U403" s="33"/>
      <c r="V403" s="33"/>
      <c r="W403" s="33"/>
      <c r="X403" s="33"/>
      <c r="Y403" s="33"/>
      <c r="Z403" s="33"/>
      <c r="AA403" s="33"/>
      <c r="AB403" s="33"/>
      <c r="AC403" s="33"/>
      <c r="AD403" s="33"/>
      <c r="AE403" s="33"/>
      <c r="AR403" s="196" t="s">
        <v>237</v>
      </c>
      <c r="AT403" s="196" t="s">
        <v>153</v>
      </c>
      <c r="AU403" s="196" t="s">
        <v>86</v>
      </c>
      <c r="AY403" s="16" t="s">
        <v>150</v>
      </c>
      <c r="BE403" s="197">
        <f>IF(N403="základní",J403,0)</f>
        <v>0</v>
      </c>
      <c r="BF403" s="197">
        <f>IF(N403="snížená",J403,0)</f>
        <v>0</v>
      </c>
      <c r="BG403" s="197">
        <f>IF(N403="zákl. přenesená",J403,0)</f>
        <v>0</v>
      </c>
      <c r="BH403" s="197">
        <f>IF(N403="sníž. přenesená",J403,0)</f>
        <v>0</v>
      </c>
      <c r="BI403" s="197">
        <f>IF(N403="nulová",J403,0)</f>
        <v>0</v>
      </c>
      <c r="BJ403" s="16" t="s">
        <v>84</v>
      </c>
      <c r="BK403" s="197">
        <f>ROUND(I403*H403,2)</f>
        <v>0</v>
      </c>
      <c r="BL403" s="16" t="s">
        <v>237</v>
      </c>
      <c r="BM403" s="196" t="s">
        <v>952</v>
      </c>
    </row>
    <row r="404" spans="1:65" s="2" customFormat="1" ht="24.2" customHeight="1">
      <c r="A404" s="33"/>
      <c r="B404" s="34"/>
      <c r="C404" s="185" t="s">
        <v>953</v>
      </c>
      <c r="D404" s="185" t="s">
        <v>153</v>
      </c>
      <c r="E404" s="186" t="s">
        <v>954</v>
      </c>
      <c r="F404" s="187" t="s">
        <v>955</v>
      </c>
      <c r="G404" s="188" t="s">
        <v>182</v>
      </c>
      <c r="H404" s="189">
        <v>4</v>
      </c>
      <c r="I404" s="190"/>
      <c r="J404" s="191">
        <f>ROUND(I404*H404,2)</f>
        <v>0</v>
      </c>
      <c r="K404" s="187" t="s">
        <v>157</v>
      </c>
      <c r="L404" s="38"/>
      <c r="M404" s="192" t="s">
        <v>1</v>
      </c>
      <c r="N404" s="193" t="s">
        <v>41</v>
      </c>
      <c r="O404" s="70"/>
      <c r="P404" s="194">
        <f>O404*H404</f>
        <v>0</v>
      </c>
      <c r="Q404" s="194">
        <v>0</v>
      </c>
      <c r="R404" s="194">
        <f>Q404*H404</f>
        <v>0</v>
      </c>
      <c r="S404" s="194">
        <v>2.4750000000000001E-2</v>
      </c>
      <c r="T404" s="195">
        <f>S404*H404</f>
        <v>9.9000000000000005E-2</v>
      </c>
      <c r="U404" s="33"/>
      <c r="V404" s="33"/>
      <c r="W404" s="33"/>
      <c r="X404" s="33"/>
      <c r="Y404" s="33"/>
      <c r="Z404" s="33"/>
      <c r="AA404" s="33"/>
      <c r="AB404" s="33"/>
      <c r="AC404" s="33"/>
      <c r="AD404" s="33"/>
      <c r="AE404" s="33"/>
      <c r="AR404" s="196" t="s">
        <v>237</v>
      </c>
      <c r="AT404" s="196" t="s">
        <v>153</v>
      </c>
      <c r="AU404" s="196" t="s">
        <v>86</v>
      </c>
      <c r="AY404" s="16" t="s">
        <v>150</v>
      </c>
      <c r="BE404" s="197">
        <f>IF(N404="základní",J404,0)</f>
        <v>0</v>
      </c>
      <c r="BF404" s="197">
        <f>IF(N404="snížená",J404,0)</f>
        <v>0</v>
      </c>
      <c r="BG404" s="197">
        <f>IF(N404="zákl. přenesená",J404,0)</f>
        <v>0</v>
      </c>
      <c r="BH404" s="197">
        <f>IF(N404="sníž. přenesená",J404,0)</f>
        <v>0</v>
      </c>
      <c r="BI404" s="197">
        <f>IF(N404="nulová",J404,0)</f>
        <v>0</v>
      </c>
      <c r="BJ404" s="16" t="s">
        <v>84</v>
      </c>
      <c r="BK404" s="197">
        <f>ROUND(I404*H404,2)</f>
        <v>0</v>
      </c>
      <c r="BL404" s="16" t="s">
        <v>237</v>
      </c>
      <c r="BM404" s="196" t="s">
        <v>956</v>
      </c>
    </row>
    <row r="405" spans="1:65" s="13" customFormat="1">
      <c r="B405" s="198"/>
      <c r="C405" s="199"/>
      <c r="D405" s="200" t="s">
        <v>160</v>
      </c>
      <c r="E405" s="201" t="s">
        <v>1</v>
      </c>
      <c r="F405" s="202" t="s">
        <v>957</v>
      </c>
      <c r="G405" s="199"/>
      <c r="H405" s="203">
        <v>4</v>
      </c>
      <c r="I405" s="204"/>
      <c r="J405" s="199"/>
      <c r="K405" s="199"/>
      <c r="L405" s="205"/>
      <c r="M405" s="206"/>
      <c r="N405" s="207"/>
      <c r="O405" s="207"/>
      <c r="P405" s="207"/>
      <c r="Q405" s="207"/>
      <c r="R405" s="207"/>
      <c r="S405" s="207"/>
      <c r="T405" s="208"/>
      <c r="AT405" s="209" t="s">
        <v>160</v>
      </c>
      <c r="AU405" s="209" t="s">
        <v>86</v>
      </c>
      <c r="AV405" s="13" t="s">
        <v>86</v>
      </c>
      <c r="AW405" s="13" t="s">
        <v>33</v>
      </c>
      <c r="AX405" s="13" t="s">
        <v>84</v>
      </c>
      <c r="AY405" s="209" t="s">
        <v>150</v>
      </c>
    </row>
    <row r="406" spans="1:65" s="2" customFormat="1" ht="24.2" customHeight="1">
      <c r="A406" s="33"/>
      <c r="B406" s="34"/>
      <c r="C406" s="185" t="s">
        <v>958</v>
      </c>
      <c r="D406" s="185" t="s">
        <v>153</v>
      </c>
      <c r="E406" s="186" t="s">
        <v>959</v>
      </c>
      <c r="F406" s="187" t="s">
        <v>960</v>
      </c>
      <c r="G406" s="188" t="s">
        <v>182</v>
      </c>
      <c r="H406" s="189">
        <v>4</v>
      </c>
      <c r="I406" s="190"/>
      <c r="J406" s="191">
        <f>ROUND(I406*H406,2)</f>
        <v>0</v>
      </c>
      <c r="K406" s="187" t="s">
        <v>157</v>
      </c>
      <c r="L406" s="38"/>
      <c r="M406" s="192" t="s">
        <v>1</v>
      </c>
      <c r="N406" s="193" t="s">
        <v>41</v>
      </c>
      <c r="O406" s="70"/>
      <c r="P406" s="194">
        <f>O406*H406</f>
        <v>0</v>
      </c>
      <c r="Q406" s="194">
        <v>0</v>
      </c>
      <c r="R406" s="194">
        <f>Q406*H406</f>
        <v>0</v>
      </c>
      <c r="S406" s="194">
        <v>3.3000000000000002E-2</v>
      </c>
      <c r="T406" s="195">
        <f>S406*H406</f>
        <v>0.13200000000000001</v>
      </c>
      <c r="U406" s="33"/>
      <c r="V406" s="33"/>
      <c r="W406" s="33"/>
      <c r="X406" s="33"/>
      <c r="Y406" s="33"/>
      <c r="Z406" s="33"/>
      <c r="AA406" s="33"/>
      <c r="AB406" s="33"/>
      <c r="AC406" s="33"/>
      <c r="AD406" s="33"/>
      <c r="AE406" s="33"/>
      <c r="AR406" s="196" t="s">
        <v>237</v>
      </c>
      <c r="AT406" s="196" t="s">
        <v>153</v>
      </c>
      <c r="AU406" s="196" t="s">
        <v>86</v>
      </c>
      <c r="AY406" s="16" t="s">
        <v>150</v>
      </c>
      <c r="BE406" s="197">
        <f>IF(N406="základní",J406,0)</f>
        <v>0</v>
      </c>
      <c r="BF406" s="197">
        <f>IF(N406="snížená",J406,0)</f>
        <v>0</v>
      </c>
      <c r="BG406" s="197">
        <f>IF(N406="zákl. přenesená",J406,0)</f>
        <v>0</v>
      </c>
      <c r="BH406" s="197">
        <f>IF(N406="sníž. přenesená",J406,0)</f>
        <v>0</v>
      </c>
      <c r="BI406" s="197">
        <f>IF(N406="nulová",J406,0)</f>
        <v>0</v>
      </c>
      <c r="BJ406" s="16" t="s">
        <v>84</v>
      </c>
      <c r="BK406" s="197">
        <f>ROUND(I406*H406,2)</f>
        <v>0</v>
      </c>
      <c r="BL406" s="16" t="s">
        <v>237</v>
      </c>
      <c r="BM406" s="196" t="s">
        <v>961</v>
      </c>
    </row>
    <row r="407" spans="1:65" s="13" customFormat="1">
      <c r="B407" s="198"/>
      <c r="C407" s="199"/>
      <c r="D407" s="200" t="s">
        <v>160</v>
      </c>
      <c r="E407" s="201" t="s">
        <v>1</v>
      </c>
      <c r="F407" s="202" t="s">
        <v>962</v>
      </c>
      <c r="G407" s="199"/>
      <c r="H407" s="203">
        <v>4</v>
      </c>
      <c r="I407" s="204"/>
      <c r="J407" s="199"/>
      <c r="K407" s="199"/>
      <c r="L407" s="205"/>
      <c r="M407" s="206"/>
      <c r="N407" s="207"/>
      <c r="O407" s="207"/>
      <c r="P407" s="207"/>
      <c r="Q407" s="207"/>
      <c r="R407" s="207"/>
      <c r="S407" s="207"/>
      <c r="T407" s="208"/>
      <c r="AT407" s="209" t="s">
        <v>160</v>
      </c>
      <c r="AU407" s="209" t="s">
        <v>86</v>
      </c>
      <c r="AV407" s="13" t="s">
        <v>86</v>
      </c>
      <c r="AW407" s="13" t="s">
        <v>33</v>
      </c>
      <c r="AX407" s="13" t="s">
        <v>84</v>
      </c>
      <c r="AY407" s="209" t="s">
        <v>150</v>
      </c>
    </row>
    <row r="408" spans="1:65" s="2" customFormat="1" ht="33" customHeight="1">
      <c r="A408" s="33"/>
      <c r="B408" s="34"/>
      <c r="C408" s="185" t="s">
        <v>963</v>
      </c>
      <c r="D408" s="185" t="s">
        <v>153</v>
      </c>
      <c r="E408" s="186" t="s">
        <v>964</v>
      </c>
      <c r="F408" s="187" t="s">
        <v>965</v>
      </c>
      <c r="G408" s="188" t="s">
        <v>182</v>
      </c>
      <c r="H408" s="189">
        <v>4</v>
      </c>
      <c r="I408" s="190"/>
      <c r="J408" s="191">
        <f>ROUND(I408*H408,2)</f>
        <v>0</v>
      </c>
      <c r="K408" s="187" t="s">
        <v>157</v>
      </c>
      <c r="L408" s="38"/>
      <c r="M408" s="192" t="s">
        <v>1</v>
      </c>
      <c r="N408" s="193" t="s">
        <v>41</v>
      </c>
      <c r="O408" s="70"/>
      <c r="P408" s="194">
        <f>O408*H408</f>
        <v>0</v>
      </c>
      <c r="Q408" s="194">
        <v>2.733E-2</v>
      </c>
      <c r="R408" s="194">
        <f>Q408*H408</f>
        <v>0.10932</v>
      </c>
      <c r="S408" s="194">
        <v>0</v>
      </c>
      <c r="T408" s="195">
        <f>S408*H408</f>
        <v>0</v>
      </c>
      <c r="U408" s="33"/>
      <c r="V408" s="33"/>
      <c r="W408" s="33"/>
      <c r="X408" s="33"/>
      <c r="Y408" s="33"/>
      <c r="Z408" s="33"/>
      <c r="AA408" s="33"/>
      <c r="AB408" s="33"/>
      <c r="AC408" s="33"/>
      <c r="AD408" s="33"/>
      <c r="AE408" s="33"/>
      <c r="AR408" s="196" t="s">
        <v>237</v>
      </c>
      <c r="AT408" s="196" t="s">
        <v>153</v>
      </c>
      <c r="AU408" s="196" t="s">
        <v>86</v>
      </c>
      <c r="AY408" s="16" t="s">
        <v>150</v>
      </c>
      <c r="BE408" s="197">
        <f>IF(N408="základní",J408,0)</f>
        <v>0</v>
      </c>
      <c r="BF408" s="197">
        <f>IF(N408="snížená",J408,0)</f>
        <v>0</v>
      </c>
      <c r="BG408" s="197">
        <f>IF(N408="zákl. přenesená",J408,0)</f>
        <v>0</v>
      </c>
      <c r="BH408" s="197">
        <f>IF(N408="sníž. přenesená",J408,0)</f>
        <v>0</v>
      </c>
      <c r="BI408" s="197">
        <f>IF(N408="nulová",J408,0)</f>
        <v>0</v>
      </c>
      <c r="BJ408" s="16" t="s">
        <v>84</v>
      </c>
      <c r="BK408" s="197">
        <f>ROUND(I408*H408,2)</f>
        <v>0</v>
      </c>
      <c r="BL408" s="16" t="s">
        <v>237</v>
      </c>
      <c r="BM408" s="196" t="s">
        <v>966</v>
      </c>
    </row>
    <row r="409" spans="1:65" s="2" customFormat="1" ht="33" customHeight="1">
      <c r="A409" s="33"/>
      <c r="B409" s="34"/>
      <c r="C409" s="185" t="s">
        <v>967</v>
      </c>
      <c r="D409" s="185" t="s">
        <v>153</v>
      </c>
      <c r="E409" s="186" t="s">
        <v>968</v>
      </c>
      <c r="F409" s="187" t="s">
        <v>969</v>
      </c>
      <c r="G409" s="188" t="s">
        <v>182</v>
      </c>
      <c r="H409" s="189">
        <v>4</v>
      </c>
      <c r="I409" s="190"/>
      <c r="J409" s="191">
        <f>ROUND(I409*H409,2)</f>
        <v>0</v>
      </c>
      <c r="K409" s="187" t="s">
        <v>157</v>
      </c>
      <c r="L409" s="38"/>
      <c r="M409" s="192" t="s">
        <v>1</v>
      </c>
      <c r="N409" s="193" t="s">
        <v>41</v>
      </c>
      <c r="O409" s="70"/>
      <c r="P409" s="194">
        <f>O409*H409</f>
        <v>0</v>
      </c>
      <c r="Q409" s="194">
        <v>3.6400000000000002E-2</v>
      </c>
      <c r="R409" s="194">
        <f>Q409*H409</f>
        <v>0.14560000000000001</v>
      </c>
      <c r="S409" s="194">
        <v>0</v>
      </c>
      <c r="T409" s="195">
        <f>S409*H409</f>
        <v>0</v>
      </c>
      <c r="U409" s="33"/>
      <c r="V409" s="33"/>
      <c r="W409" s="33"/>
      <c r="X409" s="33"/>
      <c r="Y409" s="33"/>
      <c r="Z409" s="33"/>
      <c r="AA409" s="33"/>
      <c r="AB409" s="33"/>
      <c r="AC409" s="33"/>
      <c r="AD409" s="33"/>
      <c r="AE409" s="33"/>
      <c r="AR409" s="196" t="s">
        <v>237</v>
      </c>
      <c r="AT409" s="196" t="s">
        <v>153</v>
      </c>
      <c r="AU409" s="196" t="s">
        <v>86</v>
      </c>
      <c r="AY409" s="16" t="s">
        <v>150</v>
      </c>
      <c r="BE409" s="197">
        <f>IF(N409="základní",J409,0)</f>
        <v>0</v>
      </c>
      <c r="BF409" s="197">
        <f>IF(N409="snížená",J409,0)</f>
        <v>0</v>
      </c>
      <c r="BG409" s="197">
        <f>IF(N409="zákl. přenesená",J409,0)</f>
        <v>0</v>
      </c>
      <c r="BH409" s="197">
        <f>IF(N409="sníž. přenesená",J409,0)</f>
        <v>0</v>
      </c>
      <c r="BI409" s="197">
        <f>IF(N409="nulová",J409,0)</f>
        <v>0</v>
      </c>
      <c r="BJ409" s="16" t="s">
        <v>84</v>
      </c>
      <c r="BK409" s="197">
        <f>ROUND(I409*H409,2)</f>
        <v>0</v>
      </c>
      <c r="BL409" s="16" t="s">
        <v>237</v>
      </c>
      <c r="BM409" s="196" t="s">
        <v>970</v>
      </c>
    </row>
    <row r="410" spans="1:65" s="2" customFormat="1" ht="24.2" customHeight="1">
      <c r="A410" s="33"/>
      <c r="B410" s="34"/>
      <c r="C410" s="185" t="s">
        <v>971</v>
      </c>
      <c r="D410" s="185" t="s">
        <v>153</v>
      </c>
      <c r="E410" s="186" t="s">
        <v>972</v>
      </c>
      <c r="F410" s="187" t="s">
        <v>973</v>
      </c>
      <c r="G410" s="188" t="s">
        <v>156</v>
      </c>
      <c r="H410" s="189">
        <v>4</v>
      </c>
      <c r="I410" s="190"/>
      <c r="J410" s="191">
        <f>ROUND(I410*H410,2)</f>
        <v>0</v>
      </c>
      <c r="K410" s="187" t="s">
        <v>157</v>
      </c>
      <c r="L410" s="38"/>
      <c r="M410" s="192" t="s">
        <v>1</v>
      </c>
      <c r="N410" s="193" t="s">
        <v>41</v>
      </c>
      <c r="O410" s="70"/>
      <c r="P410" s="194">
        <f>O410*H410</f>
        <v>0</v>
      </c>
      <c r="Q410" s="194">
        <v>0</v>
      </c>
      <c r="R410" s="194">
        <f>Q410*H410</f>
        <v>0</v>
      </c>
      <c r="S410" s="194">
        <v>0.04</v>
      </c>
      <c r="T410" s="195">
        <f>S410*H410</f>
        <v>0.16</v>
      </c>
      <c r="U410" s="33"/>
      <c r="V410" s="33"/>
      <c r="W410" s="33"/>
      <c r="X410" s="33"/>
      <c r="Y410" s="33"/>
      <c r="Z410" s="33"/>
      <c r="AA410" s="33"/>
      <c r="AB410" s="33"/>
      <c r="AC410" s="33"/>
      <c r="AD410" s="33"/>
      <c r="AE410" s="33"/>
      <c r="AR410" s="196" t="s">
        <v>237</v>
      </c>
      <c r="AT410" s="196" t="s">
        <v>153</v>
      </c>
      <c r="AU410" s="196" t="s">
        <v>86</v>
      </c>
      <c r="AY410" s="16" t="s">
        <v>150</v>
      </c>
      <c r="BE410" s="197">
        <f>IF(N410="základní",J410,0)</f>
        <v>0</v>
      </c>
      <c r="BF410" s="197">
        <f>IF(N410="snížená",J410,0)</f>
        <v>0</v>
      </c>
      <c r="BG410" s="197">
        <f>IF(N410="zákl. přenesená",J410,0)</f>
        <v>0</v>
      </c>
      <c r="BH410" s="197">
        <f>IF(N410="sníž. přenesená",J410,0)</f>
        <v>0</v>
      </c>
      <c r="BI410" s="197">
        <f>IF(N410="nulová",J410,0)</f>
        <v>0</v>
      </c>
      <c r="BJ410" s="16" t="s">
        <v>84</v>
      </c>
      <c r="BK410" s="197">
        <f>ROUND(I410*H410,2)</f>
        <v>0</v>
      </c>
      <c r="BL410" s="16" t="s">
        <v>237</v>
      </c>
      <c r="BM410" s="196" t="s">
        <v>974</v>
      </c>
    </row>
    <row r="411" spans="1:65" s="2" customFormat="1" ht="24.2" customHeight="1">
      <c r="A411" s="33"/>
      <c r="B411" s="34"/>
      <c r="C411" s="185" t="s">
        <v>975</v>
      </c>
      <c r="D411" s="185" t="s">
        <v>153</v>
      </c>
      <c r="E411" s="186" t="s">
        <v>976</v>
      </c>
      <c r="F411" s="187" t="s">
        <v>977</v>
      </c>
      <c r="G411" s="188" t="s">
        <v>156</v>
      </c>
      <c r="H411" s="189">
        <v>4</v>
      </c>
      <c r="I411" s="190"/>
      <c r="J411" s="191">
        <f>ROUND(I411*H411,2)</f>
        <v>0</v>
      </c>
      <c r="K411" s="187" t="s">
        <v>157</v>
      </c>
      <c r="L411" s="38"/>
      <c r="M411" s="192" t="s">
        <v>1</v>
      </c>
      <c r="N411" s="193" t="s">
        <v>41</v>
      </c>
      <c r="O411" s="70"/>
      <c r="P411" s="194">
        <f>O411*H411</f>
        <v>0</v>
      </c>
      <c r="Q411" s="194">
        <v>2.7720000000000002E-2</v>
      </c>
      <c r="R411" s="194">
        <f>Q411*H411</f>
        <v>0.11088000000000001</v>
      </c>
      <c r="S411" s="194">
        <v>0</v>
      </c>
      <c r="T411" s="195">
        <f>S411*H411</f>
        <v>0</v>
      </c>
      <c r="U411" s="33"/>
      <c r="V411" s="33"/>
      <c r="W411" s="33"/>
      <c r="X411" s="33"/>
      <c r="Y411" s="33"/>
      <c r="Z411" s="33"/>
      <c r="AA411" s="33"/>
      <c r="AB411" s="33"/>
      <c r="AC411" s="33"/>
      <c r="AD411" s="33"/>
      <c r="AE411" s="33"/>
      <c r="AR411" s="196" t="s">
        <v>237</v>
      </c>
      <c r="AT411" s="196" t="s">
        <v>153</v>
      </c>
      <c r="AU411" s="196" t="s">
        <v>86</v>
      </c>
      <c r="AY411" s="16" t="s">
        <v>150</v>
      </c>
      <c r="BE411" s="197">
        <f>IF(N411="základní",J411,0)</f>
        <v>0</v>
      </c>
      <c r="BF411" s="197">
        <f>IF(N411="snížená",J411,0)</f>
        <v>0</v>
      </c>
      <c r="BG411" s="197">
        <f>IF(N411="zákl. přenesená",J411,0)</f>
        <v>0</v>
      </c>
      <c r="BH411" s="197">
        <f>IF(N411="sníž. přenesená",J411,0)</f>
        <v>0</v>
      </c>
      <c r="BI411" s="197">
        <f>IF(N411="nulová",J411,0)</f>
        <v>0</v>
      </c>
      <c r="BJ411" s="16" t="s">
        <v>84</v>
      </c>
      <c r="BK411" s="197">
        <f>ROUND(I411*H411,2)</f>
        <v>0</v>
      </c>
      <c r="BL411" s="16" t="s">
        <v>237</v>
      </c>
      <c r="BM411" s="196" t="s">
        <v>978</v>
      </c>
    </row>
    <row r="412" spans="1:65" s="2" customFormat="1" ht="33" customHeight="1">
      <c r="A412" s="33"/>
      <c r="B412" s="34"/>
      <c r="C412" s="185" t="s">
        <v>979</v>
      </c>
      <c r="D412" s="185" t="s">
        <v>153</v>
      </c>
      <c r="E412" s="186" t="s">
        <v>980</v>
      </c>
      <c r="F412" s="187" t="s">
        <v>981</v>
      </c>
      <c r="G412" s="188" t="s">
        <v>267</v>
      </c>
      <c r="H412" s="189">
        <v>5.3410000000000002</v>
      </c>
      <c r="I412" s="190"/>
      <c r="J412" s="191">
        <f>ROUND(I412*H412,2)</f>
        <v>0</v>
      </c>
      <c r="K412" s="187" t="s">
        <v>157</v>
      </c>
      <c r="L412" s="38"/>
      <c r="M412" s="192" t="s">
        <v>1</v>
      </c>
      <c r="N412" s="193" t="s">
        <v>41</v>
      </c>
      <c r="O412" s="70"/>
      <c r="P412" s="194">
        <f>O412*H412</f>
        <v>0</v>
      </c>
      <c r="Q412" s="194">
        <v>1.08E-3</v>
      </c>
      <c r="R412" s="194">
        <f>Q412*H412</f>
        <v>5.7682800000000006E-3</v>
      </c>
      <c r="S412" s="194">
        <v>0</v>
      </c>
      <c r="T412" s="195">
        <f>S412*H412</f>
        <v>0</v>
      </c>
      <c r="U412" s="33"/>
      <c r="V412" s="33"/>
      <c r="W412" s="33"/>
      <c r="X412" s="33"/>
      <c r="Y412" s="33"/>
      <c r="Z412" s="33"/>
      <c r="AA412" s="33"/>
      <c r="AB412" s="33"/>
      <c r="AC412" s="33"/>
      <c r="AD412" s="33"/>
      <c r="AE412" s="33"/>
      <c r="AR412" s="196" t="s">
        <v>237</v>
      </c>
      <c r="AT412" s="196" t="s">
        <v>153</v>
      </c>
      <c r="AU412" s="196" t="s">
        <v>86</v>
      </c>
      <c r="AY412" s="16" t="s">
        <v>150</v>
      </c>
      <c r="BE412" s="197">
        <f>IF(N412="základní",J412,0)</f>
        <v>0</v>
      </c>
      <c r="BF412" s="197">
        <f>IF(N412="snížená",J412,0)</f>
        <v>0</v>
      </c>
      <c r="BG412" s="197">
        <f>IF(N412="zákl. přenesená",J412,0)</f>
        <v>0</v>
      </c>
      <c r="BH412" s="197">
        <f>IF(N412="sníž. přenesená",J412,0)</f>
        <v>0</v>
      </c>
      <c r="BI412" s="197">
        <f>IF(N412="nulová",J412,0)</f>
        <v>0</v>
      </c>
      <c r="BJ412" s="16" t="s">
        <v>84</v>
      </c>
      <c r="BK412" s="197">
        <f>ROUND(I412*H412,2)</f>
        <v>0</v>
      </c>
      <c r="BL412" s="16" t="s">
        <v>237</v>
      </c>
      <c r="BM412" s="196" t="s">
        <v>982</v>
      </c>
    </row>
    <row r="413" spans="1:65" s="13" customFormat="1">
      <c r="B413" s="198"/>
      <c r="C413" s="199"/>
      <c r="D413" s="200" t="s">
        <v>160</v>
      </c>
      <c r="E413" s="201" t="s">
        <v>1</v>
      </c>
      <c r="F413" s="202" t="s">
        <v>983</v>
      </c>
      <c r="G413" s="199"/>
      <c r="H413" s="203">
        <v>0.89600000000000002</v>
      </c>
      <c r="I413" s="204"/>
      <c r="J413" s="199"/>
      <c r="K413" s="199"/>
      <c r="L413" s="205"/>
      <c r="M413" s="206"/>
      <c r="N413" s="207"/>
      <c r="O413" s="207"/>
      <c r="P413" s="207"/>
      <c r="Q413" s="207"/>
      <c r="R413" s="207"/>
      <c r="S413" s="207"/>
      <c r="T413" s="208"/>
      <c r="AT413" s="209" t="s">
        <v>160</v>
      </c>
      <c r="AU413" s="209" t="s">
        <v>86</v>
      </c>
      <c r="AV413" s="13" t="s">
        <v>86</v>
      </c>
      <c r="AW413" s="13" t="s">
        <v>33</v>
      </c>
      <c r="AX413" s="13" t="s">
        <v>76</v>
      </c>
      <c r="AY413" s="209" t="s">
        <v>150</v>
      </c>
    </row>
    <row r="414" spans="1:65" s="13" customFormat="1">
      <c r="B414" s="198"/>
      <c r="C414" s="199"/>
      <c r="D414" s="200" t="s">
        <v>160</v>
      </c>
      <c r="E414" s="201" t="s">
        <v>1</v>
      </c>
      <c r="F414" s="202" t="s">
        <v>984</v>
      </c>
      <c r="G414" s="199"/>
      <c r="H414" s="203">
        <v>0.128</v>
      </c>
      <c r="I414" s="204"/>
      <c r="J414" s="199"/>
      <c r="K414" s="199"/>
      <c r="L414" s="205"/>
      <c r="M414" s="206"/>
      <c r="N414" s="207"/>
      <c r="O414" s="207"/>
      <c r="P414" s="207"/>
      <c r="Q414" s="207"/>
      <c r="R414" s="207"/>
      <c r="S414" s="207"/>
      <c r="T414" s="208"/>
      <c r="AT414" s="209" t="s">
        <v>160</v>
      </c>
      <c r="AU414" s="209" t="s">
        <v>86</v>
      </c>
      <c r="AV414" s="13" t="s">
        <v>86</v>
      </c>
      <c r="AW414" s="13" t="s">
        <v>33</v>
      </c>
      <c r="AX414" s="13" t="s">
        <v>76</v>
      </c>
      <c r="AY414" s="209" t="s">
        <v>150</v>
      </c>
    </row>
    <row r="415" spans="1:65" s="13" customFormat="1">
      <c r="B415" s="198"/>
      <c r="C415" s="199"/>
      <c r="D415" s="200" t="s">
        <v>160</v>
      </c>
      <c r="E415" s="201" t="s">
        <v>1</v>
      </c>
      <c r="F415" s="202" t="s">
        <v>985</v>
      </c>
      <c r="G415" s="199"/>
      <c r="H415" s="203">
        <v>0.115</v>
      </c>
      <c r="I415" s="204"/>
      <c r="J415" s="199"/>
      <c r="K415" s="199"/>
      <c r="L415" s="205"/>
      <c r="M415" s="206"/>
      <c r="N415" s="207"/>
      <c r="O415" s="207"/>
      <c r="P415" s="207"/>
      <c r="Q415" s="207"/>
      <c r="R415" s="207"/>
      <c r="S415" s="207"/>
      <c r="T415" s="208"/>
      <c r="AT415" s="209" t="s">
        <v>160</v>
      </c>
      <c r="AU415" s="209" t="s">
        <v>86</v>
      </c>
      <c r="AV415" s="13" t="s">
        <v>86</v>
      </c>
      <c r="AW415" s="13" t="s">
        <v>33</v>
      </c>
      <c r="AX415" s="13" t="s">
        <v>76</v>
      </c>
      <c r="AY415" s="209" t="s">
        <v>150</v>
      </c>
    </row>
    <row r="416" spans="1:65" s="13" customFormat="1">
      <c r="B416" s="198"/>
      <c r="C416" s="199"/>
      <c r="D416" s="200" t="s">
        <v>160</v>
      </c>
      <c r="E416" s="201" t="s">
        <v>1</v>
      </c>
      <c r="F416" s="202" t="s">
        <v>986</v>
      </c>
      <c r="G416" s="199"/>
      <c r="H416" s="203">
        <v>0.20200000000000001</v>
      </c>
      <c r="I416" s="204"/>
      <c r="J416" s="199"/>
      <c r="K416" s="199"/>
      <c r="L416" s="205"/>
      <c r="M416" s="206"/>
      <c r="N416" s="207"/>
      <c r="O416" s="207"/>
      <c r="P416" s="207"/>
      <c r="Q416" s="207"/>
      <c r="R416" s="207"/>
      <c r="S416" s="207"/>
      <c r="T416" s="208"/>
      <c r="AT416" s="209" t="s">
        <v>160</v>
      </c>
      <c r="AU416" s="209" t="s">
        <v>86</v>
      </c>
      <c r="AV416" s="13" t="s">
        <v>86</v>
      </c>
      <c r="AW416" s="13" t="s">
        <v>33</v>
      </c>
      <c r="AX416" s="13" t="s">
        <v>76</v>
      </c>
      <c r="AY416" s="209" t="s">
        <v>150</v>
      </c>
    </row>
    <row r="417" spans="1:65" s="13" customFormat="1">
      <c r="B417" s="198"/>
      <c r="C417" s="199"/>
      <c r="D417" s="200" t="s">
        <v>160</v>
      </c>
      <c r="E417" s="201" t="s">
        <v>1</v>
      </c>
      <c r="F417" s="202" t="s">
        <v>987</v>
      </c>
      <c r="G417" s="199"/>
      <c r="H417" s="203">
        <v>4</v>
      </c>
      <c r="I417" s="204"/>
      <c r="J417" s="199"/>
      <c r="K417" s="199"/>
      <c r="L417" s="205"/>
      <c r="M417" s="206"/>
      <c r="N417" s="207"/>
      <c r="O417" s="207"/>
      <c r="P417" s="207"/>
      <c r="Q417" s="207"/>
      <c r="R417" s="207"/>
      <c r="S417" s="207"/>
      <c r="T417" s="208"/>
      <c r="AT417" s="209" t="s">
        <v>160</v>
      </c>
      <c r="AU417" s="209" t="s">
        <v>86</v>
      </c>
      <c r="AV417" s="13" t="s">
        <v>86</v>
      </c>
      <c r="AW417" s="13" t="s">
        <v>33</v>
      </c>
      <c r="AX417" s="13" t="s">
        <v>76</v>
      </c>
      <c r="AY417" s="209" t="s">
        <v>150</v>
      </c>
    </row>
    <row r="418" spans="1:65" s="14" customFormat="1">
      <c r="B418" s="210"/>
      <c r="C418" s="211"/>
      <c r="D418" s="200" t="s">
        <v>160</v>
      </c>
      <c r="E418" s="212" t="s">
        <v>1</v>
      </c>
      <c r="F418" s="213" t="s">
        <v>193</v>
      </c>
      <c r="G418" s="211"/>
      <c r="H418" s="214">
        <v>5.3410000000000002</v>
      </c>
      <c r="I418" s="215"/>
      <c r="J418" s="211"/>
      <c r="K418" s="211"/>
      <c r="L418" s="216"/>
      <c r="M418" s="217"/>
      <c r="N418" s="218"/>
      <c r="O418" s="218"/>
      <c r="P418" s="218"/>
      <c r="Q418" s="218"/>
      <c r="R418" s="218"/>
      <c r="S418" s="218"/>
      <c r="T418" s="219"/>
      <c r="AT418" s="220" t="s">
        <v>160</v>
      </c>
      <c r="AU418" s="220" t="s">
        <v>86</v>
      </c>
      <c r="AV418" s="14" t="s">
        <v>158</v>
      </c>
      <c r="AW418" s="14" t="s">
        <v>33</v>
      </c>
      <c r="AX418" s="14" t="s">
        <v>84</v>
      </c>
      <c r="AY418" s="220" t="s">
        <v>150</v>
      </c>
    </row>
    <row r="419" spans="1:65" s="2" customFormat="1" ht="24.2" customHeight="1">
      <c r="A419" s="33"/>
      <c r="B419" s="34"/>
      <c r="C419" s="185" t="s">
        <v>988</v>
      </c>
      <c r="D419" s="185" t="s">
        <v>153</v>
      </c>
      <c r="E419" s="186" t="s">
        <v>989</v>
      </c>
      <c r="F419" s="187" t="s">
        <v>990</v>
      </c>
      <c r="G419" s="188" t="s">
        <v>267</v>
      </c>
      <c r="H419" s="189">
        <v>5.3410000000000002</v>
      </c>
      <c r="I419" s="190"/>
      <c r="J419" s="191">
        <f>ROUND(I419*H419,2)</f>
        <v>0</v>
      </c>
      <c r="K419" s="187" t="s">
        <v>157</v>
      </c>
      <c r="L419" s="38"/>
      <c r="M419" s="192" t="s">
        <v>1</v>
      </c>
      <c r="N419" s="193" t="s">
        <v>41</v>
      </c>
      <c r="O419" s="70"/>
      <c r="P419" s="194">
        <f>O419*H419</f>
        <v>0</v>
      </c>
      <c r="Q419" s="194">
        <v>2.8E-3</v>
      </c>
      <c r="R419" s="194">
        <f>Q419*H419</f>
        <v>1.4954800000000001E-2</v>
      </c>
      <c r="S419" s="194">
        <v>0</v>
      </c>
      <c r="T419" s="195">
        <f>S419*H419</f>
        <v>0</v>
      </c>
      <c r="U419" s="33"/>
      <c r="V419" s="33"/>
      <c r="W419" s="33"/>
      <c r="X419" s="33"/>
      <c r="Y419" s="33"/>
      <c r="Z419" s="33"/>
      <c r="AA419" s="33"/>
      <c r="AB419" s="33"/>
      <c r="AC419" s="33"/>
      <c r="AD419" s="33"/>
      <c r="AE419" s="33"/>
      <c r="AR419" s="196" t="s">
        <v>237</v>
      </c>
      <c r="AT419" s="196" t="s">
        <v>153</v>
      </c>
      <c r="AU419" s="196" t="s">
        <v>86</v>
      </c>
      <c r="AY419" s="16" t="s">
        <v>150</v>
      </c>
      <c r="BE419" s="197">
        <f>IF(N419="základní",J419,0)</f>
        <v>0</v>
      </c>
      <c r="BF419" s="197">
        <f>IF(N419="snížená",J419,0)</f>
        <v>0</v>
      </c>
      <c r="BG419" s="197">
        <f>IF(N419="zákl. přenesená",J419,0)</f>
        <v>0</v>
      </c>
      <c r="BH419" s="197">
        <f>IF(N419="sníž. přenesená",J419,0)</f>
        <v>0</v>
      </c>
      <c r="BI419" s="197">
        <f>IF(N419="nulová",J419,0)</f>
        <v>0</v>
      </c>
      <c r="BJ419" s="16" t="s">
        <v>84</v>
      </c>
      <c r="BK419" s="197">
        <f>ROUND(I419*H419,2)</f>
        <v>0</v>
      </c>
      <c r="BL419" s="16" t="s">
        <v>237</v>
      </c>
      <c r="BM419" s="196" t="s">
        <v>991</v>
      </c>
    </row>
    <row r="420" spans="1:65" s="2" customFormat="1" ht="24.2" customHeight="1">
      <c r="A420" s="33"/>
      <c r="B420" s="34"/>
      <c r="C420" s="185" t="s">
        <v>992</v>
      </c>
      <c r="D420" s="185" t="s">
        <v>153</v>
      </c>
      <c r="E420" s="186" t="s">
        <v>993</v>
      </c>
      <c r="F420" s="187" t="s">
        <v>994</v>
      </c>
      <c r="G420" s="188" t="s">
        <v>482</v>
      </c>
      <c r="H420" s="235"/>
      <c r="I420" s="190"/>
      <c r="J420" s="191">
        <f>ROUND(I420*H420,2)</f>
        <v>0</v>
      </c>
      <c r="K420" s="187" t="s">
        <v>157</v>
      </c>
      <c r="L420" s="38"/>
      <c r="M420" s="192" t="s">
        <v>1</v>
      </c>
      <c r="N420" s="193" t="s">
        <v>41</v>
      </c>
      <c r="O420" s="70"/>
      <c r="P420" s="194">
        <f>O420*H420</f>
        <v>0</v>
      </c>
      <c r="Q420" s="194">
        <v>0</v>
      </c>
      <c r="R420" s="194">
        <f>Q420*H420</f>
        <v>0</v>
      </c>
      <c r="S420" s="194">
        <v>0</v>
      </c>
      <c r="T420" s="195">
        <f>S420*H420</f>
        <v>0</v>
      </c>
      <c r="U420" s="33"/>
      <c r="V420" s="33"/>
      <c r="W420" s="33"/>
      <c r="X420" s="33"/>
      <c r="Y420" s="33"/>
      <c r="Z420" s="33"/>
      <c r="AA420" s="33"/>
      <c r="AB420" s="33"/>
      <c r="AC420" s="33"/>
      <c r="AD420" s="33"/>
      <c r="AE420" s="33"/>
      <c r="AR420" s="196" t="s">
        <v>237</v>
      </c>
      <c r="AT420" s="196" t="s">
        <v>153</v>
      </c>
      <c r="AU420" s="196" t="s">
        <v>86</v>
      </c>
      <c r="AY420" s="16" t="s">
        <v>150</v>
      </c>
      <c r="BE420" s="197">
        <f>IF(N420="základní",J420,0)</f>
        <v>0</v>
      </c>
      <c r="BF420" s="197">
        <f>IF(N420="snížená",J420,0)</f>
        <v>0</v>
      </c>
      <c r="BG420" s="197">
        <f>IF(N420="zákl. přenesená",J420,0)</f>
        <v>0</v>
      </c>
      <c r="BH420" s="197">
        <f>IF(N420="sníž. přenesená",J420,0)</f>
        <v>0</v>
      </c>
      <c r="BI420" s="197">
        <f>IF(N420="nulová",J420,0)</f>
        <v>0</v>
      </c>
      <c r="BJ420" s="16" t="s">
        <v>84</v>
      </c>
      <c r="BK420" s="197">
        <f>ROUND(I420*H420,2)</f>
        <v>0</v>
      </c>
      <c r="BL420" s="16" t="s">
        <v>237</v>
      </c>
      <c r="BM420" s="196" t="s">
        <v>995</v>
      </c>
    </row>
    <row r="421" spans="1:65" s="12" customFormat="1" ht="22.9" customHeight="1">
      <c r="B421" s="169"/>
      <c r="C421" s="170"/>
      <c r="D421" s="171" t="s">
        <v>75</v>
      </c>
      <c r="E421" s="183" t="s">
        <v>996</v>
      </c>
      <c r="F421" s="183" t="s">
        <v>997</v>
      </c>
      <c r="G421" s="170"/>
      <c r="H421" s="170"/>
      <c r="I421" s="173"/>
      <c r="J421" s="184">
        <f>BK421</f>
        <v>0</v>
      </c>
      <c r="K421" s="170"/>
      <c r="L421" s="175"/>
      <c r="M421" s="176"/>
      <c r="N421" s="177"/>
      <c r="O421" s="177"/>
      <c r="P421" s="178">
        <f>SUM(P422:P433)</f>
        <v>0</v>
      </c>
      <c r="Q421" s="177"/>
      <c r="R421" s="178">
        <f>SUM(R422:R433)</f>
        <v>2.2376416000000003</v>
      </c>
      <c r="S421" s="177"/>
      <c r="T421" s="179">
        <f>SUM(T422:T433)</f>
        <v>2.5433400000000002</v>
      </c>
      <c r="AR421" s="180" t="s">
        <v>86</v>
      </c>
      <c r="AT421" s="181" t="s">
        <v>75</v>
      </c>
      <c r="AU421" s="181" t="s">
        <v>84</v>
      </c>
      <c r="AY421" s="180" t="s">
        <v>150</v>
      </c>
      <c r="BK421" s="182">
        <f>SUM(BK422:BK433)</f>
        <v>0</v>
      </c>
    </row>
    <row r="422" spans="1:65" s="2" customFormat="1" ht="24.2" customHeight="1">
      <c r="A422" s="33"/>
      <c r="B422" s="34"/>
      <c r="C422" s="185" t="s">
        <v>998</v>
      </c>
      <c r="D422" s="185" t="s">
        <v>153</v>
      </c>
      <c r="E422" s="186" t="s">
        <v>999</v>
      </c>
      <c r="F422" s="187" t="s">
        <v>1000</v>
      </c>
      <c r="G422" s="188" t="s">
        <v>156</v>
      </c>
      <c r="H422" s="189">
        <v>22.4</v>
      </c>
      <c r="I422" s="190"/>
      <c r="J422" s="191">
        <f>ROUND(I422*H422,2)</f>
        <v>0</v>
      </c>
      <c r="K422" s="187" t="s">
        <v>157</v>
      </c>
      <c r="L422" s="38"/>
      <c r="M422" s="192" t="s">
        <v>1</v>
      </c>
      <c r="N422" s="193" t="s">
        <v>41</v>
      </c>
      <c r="O422" s="70"/>
      <c r="P422" s="194">
        <f>O422*H422</f>
        <v>0</v>
      </c>
      <c r="Q422" s="194">
        <v>0</v>
      </c>
      <c r="R422" s="194">
        <f>Q422*H422</f>
        <v>0</v>
      </c>
      <c r="S422" s="194">
        <v>1.7250000000000001E-2</v>
      </c>
      <c r="T422" s="195">
        <f>S422*H422</f>
        <v>0.38640000000000002</v>
      </c>
      <c r="U422" s="33"/>
      <c r="V422" s="33"/>
      <c r="W422" s="33"/>
      <c r="X422" s="33"/>
      <c r="Y422" s="33"/>
      <c r="Z422" s="33"/>
      <c r="AA422" s="33"/>
      <c r="AB422" s="33"/>
      <c r="AC422" s="33"/>
      <c r="AD422" s="33"/>
      <c r="AE422" s="33"/>
      <c r="AR422" s="196" t="s">
        <v>237</v>
      </c>
      <c r="AT422" s="196" t="s">
        <v>153</v>
      </c>
      <c r="AU422" s="196" t="s">
        <v>86</v>
      </c>
      <c r="AY422" s="16" t="s">
        <v>150</v>
      </c>
      <c r="BE422" s="197">
        <f>IF(N422="základní",J422,0)</f>
        <v>0</v>
      </c>
      <c r="BF422" s="197">
        <f>IF(N422="snížená",J422,0)</f>
        <v>0</v>
      </c>
      <c r="BG422" s="197">
        <f>IF(N422="zákl. přenesená",J422,0)</f>
        <v>0</v>
      </c>
      <c r="BH422" s="197">
        <f>IF(N422="sníž. přenesená",J422,0)</f>
        <v>0</v>
      </c>
      <c r="BI422" s="197">
        <f>IF(N422="nulová",J422,0)</f>
        <v>0</v>
      </c>
      <c r="BJ422" s="16" t="s">
        <v>84</v>
      </c>
      <c r="BK422" s="197">
        <f>ROUND(I422*H422,2)</f>
        <v>0</v>
      </c>
      <c r="BL422" s="16" t="s">
        <v>237</v>
      </c>
      <c r="BM422" s="196" t="s">
        <v>1001</v>
      </c>
    </row>
    <row r="423" spans="1:65" s="13" customFormat="1">
      <c r="B423" s="198"/>
      <c r="C423" s="199"/>
      <c r="D423" s="200" t="s">
        <v>160</v>
      </c>
      <c r="E423" s="201" t="s">
        <v>1</v>
      </c>
      <c r="F423" s="202" t="s">
        <v>1002</v>
      </c>
      <c r="G423" s="199"/>
      <c r="H423" s="203">
        <v>18.8</v>
      </c>
      <c r="I423" s="204"/>
      <c r="J423" s="199"/>
      <c r="K423" s="199"/>
      <c r="L423" s="205"/>
      <c r="M423" s="206"/>
      <c r="N423" s="207"/>
      <c r="O423" s="207"/>
      <c r="P423" s="207"/>
      <c r="Q423" s="207"/>
      <c r="R423" s="207"/>
      <c r="S423" s="207"/>
      <c r="T423" s="208"/>
      <c r="AT423" s="209" t="s">
        <v>160</v>
      </c>
      <c r="AU423" s="209" t="s">
        <v>86</v>
      </c>
      <c r="AV423" s="13" t="s">
        <v>86</v>
      </c>
      <c r="AW423" s="13" t="s">
        <v>33</v>
      </c>
      <c r="AX423" s="13" t="s">
        <v>76</v>
      </c>
      <c r="AY423" s="209" t="s">
        <v>150</v>
      </c>
    </row>
    <row r="424" spans="1:65" s="13" customFormat="1">
      <c r="B424" s="198"/>
      <c r="C424" s="199"/>
      <c r="D424" s="200" t="s">
        <v>160</v>
      </c>
      <c r="E424" s="201" t="s">
        <v>1</v>
      </c>
      <c r="F424" s="202" t="s">
        <v>1003</v>
      </c>
      <c r="G424" s="199"/>
      <c r="H424" s="203">
        <v>3.6</v>
      </c>
      <c r="I424" s="204"/>
      <c r="J424" s="199"/>
      <c r="K424" s="199"/>
      <c r="L424" s="205"/>
      <c r="M424" s="206"/>
      <c r="N424" s="207"/>
      <c r="O424" s="207"/>
      <c r="P424" s="207"/>
      <c r="Q424" s="207"/>
      <c r="R424" s="207"/>
      <c r="S424" s="207"/>
      <c r="T424" s="208"/>
      <c r="AT424" s="209" t="s">
        <v>160</v>
      </c>
      <c r="AU424" s="209" t="s">
        <v>86</v>
      </c>
      <c r="AV424" s="13" t="s">
        <v>86</v>
      </c>
      <c r="AW424" s="13" t="s">
        <v>33</v>
      </c>
      <c r="AX424" s="13" t="s">
        <v>76</v>
      </c>
      <c r="AY424" s="209" t="s">
        <v>150</v>
      </c>
    </row>
    <row r="425" spans="1:65" s="14" customFormat="1">
      <c r="B425" s="210"/>
      <c r="C425" s="211"/>
      <c r="D425" s="200" t="s">
        <v>160</v>
      </c>
      <c r="E425" s="212" t="s">
        <v>1</v>
      </c>
      <c r="F425" s="213" t="s">
        <v>193</v>
      </c>
      <c r="G425" s="211"/>
      <c r="H425" s="214">
        <v>22.400000000000002</v>
      </c>
      <c r="I425" s="215"/>
      <c r="J425" s="211"/>
      <c r="K425" s="211"/>
      <c r="L425" s="216"/>
      <c r="M425" s="217"/>
      <c r="N425" s="218"/>
      <c r="O425" s="218"/>
      <c r="P425" s="218"/>
      <c r="Q425" s="218"/>
      <c r="R425" s="218"/>
      <c r="S425" s="218"/>
      <c r="T425" s="219"/>
      <c r="AT425" s="220" t="s">
        <v>160</v>
      </c>
      <c r="AU425" s="220" t="s">
        <v>86</v>
      </c>
      <c r="AV425" s="14" t="s">
        <v>158</v>
      </c>
      <c r="AW425" s="14" t="s">
        <v>33</v>
      </c>
      <c r="AX425" s="14" t="s">
        <v>84</v>
      </c>
      <c r="AY425" s="220" t="s">
        <v>150</v>
      </c>
    </row>
    <row r="426" spans="1:65" s="2" customFormat="1" ht="24.2" customHeight="1">
      <c r="A426" s="33"/>
      <c r="B426" s="34"/>
      <c r="C426" s="185" t="s">
        <v>1004</v>
      </c>
      <c r="D426" s="185" t="s">
        <v>153</v>
      </c>
      <c r="E426" s="186" t="s">
        <v>1005</v>
      </c>
      <c r="F426" s="187" t="s">
        <v>1006</v>
      </c>
      <c r="G426" s="188" t="s">
        <v>156</v>
      </c>
      <c r="H426" s="189">
        <v>125.04</v>
      </c>
      <c r="I426" s="190"/>
      <c r="J426" s="191">
        <f>ROUND(I426*H426,2)</f>
        <v>0</v>
      </c>
      <c r="K426" s="187" t="s">
        <v>157</v>
      </c>
      <c r="L426" s="38"/>
      <c r="M426" s="192" t="s">
        <v>1</v>
      </c>
      <c r="N426" s="193" t="s">
        <v>41</v>
      </c>
      <c r="O426" s="70"/>
      <c r="P426" s="194">
        <f>O426*H426</f>
        <v>0</v>
      </c>
      <c r="Q426" s="194">
        <v>0</v>
      </c>
      <c r="R426" s="194">
        <f>Q426*H426</f>
        <v>0</v>
      </c>
      <c r="S426" s="194">
        <v>1.7250000000000001E-2</v>
      </c>
      <c r="T426" s="195">
        <f>S426*H426</f>
        <v>2.1569400000000001</v>
      </c>
      <c r="U426" s="33"/>
      <c r="V426" s="33"/>
      <c r="W426" s="33"/>
      <c r="X426" s="33"/>
      <c r="Y426" s="33"/>
      <c r="Z426" s="33"/>
      <c r="AA426" s="33"/>
      <c r="AB426" s="33"/>
      <c r="AC426" s="33"/>
      <c r="AD426" s="33"/>
      <c r="AE426" s="33"/>
      <c r="AR426" s="196" t="s">
        <v>237</v>
      </c>
      <c r="AT426" s="196" t="s">
        <v>153</v>
      </c>
      <c r="AU426" s="196" t="s">
        <v>86</v>
      </c>
      <c r="AY426" s="16" t="s">
        <v>150</v>
      </c>
      <c r="BE426" s="197">
        <f>IF(N426="základní",J426,0)</f>
        <v>0</v>
      </c>
      <c r="BF426" s="197">
        <f>IF(N426="snížená",J426,0)</f>
        <v>0</v>
      </c>
      <c r="BG426" s="197">
        <f>IF(N426="zákl. přenesená",J426,0)</f>
        <v>0</v>
      </c>
      <c r="BH426" s="197">
        <f>IF(N426="sníž. přenesená",J426,0)</f>
        <v>0</v>
      </c>
      <c r="BI426" s="197">
        <f>IF(N426="nulová",J426,0)</f>
        <v>0</v>
      </c>
      <c r="BJ426" s="16" t="s">
        <v>84</v>
      </c>
      <c r="BK426" s="197">
        <f>ROUND(I426*H426,2)</f>
        <v>0</v>
      </c>
      <c r="BL426" s="16" t="s">
        <v>237</v>
      </c>
      <c r="BM426" s="196" t="s">
        <v>1007</v>
      </c>
    </row>
    <row r="427" spans="1:65" s="2" customFormat="1" ht="24.2" customHeight="1">
      <c r="A427" s="33"/>
      <c r="B427" s="34"/>
      <c r="C427" s="185" t="s">
        <v>1008</v>
      </c>
      <c r="D427" s="185" t="s">
        <v>153</v>
      </c>
      <c r="E427" s="186" t="s">
        <v>1009</v>
      </c>
      <c r="F427" s="187" t="s">
        <v>1010</v>
      </c>
      <c r="G427" s="188" t="s">
        <v>156</v>
      </c>
      <c r="H427" s="189">
        <v>125.04</v>
      </c>
      <c r="I427" s="190"/>
      <c r="J427" s="191">
        <f>ROUND(I427*H427,2)</f>
        <v>0</v>
      </c>
      <c r="K427" s="187" t="s">
        <v>157</v>
      </c>
      <c r="L427" s="38"/>
      <c r="M427" s="192" t="s">
        <v>1</v>
      </c>
      <c r="N427" s="193" t="s">
        <v>41</v>
      </c>
      <c r="O427" s="70"/>
      <c r="P427" s="194">
        <f>O427*H427</f>
        <v>0</v>
      </c>
      <c r="Q427" s="194">
        <v>1.694E-2</v>
      </c>
      <c r="R427" s="194">
        <f>Q427*H427</f>
        <v>2.1181776000000001</v>
      </c>
      <c r="S427" s="194">
        <v>0</v>
      </c>
      <c r="T427" s="195">
        <f>S427*H427</f>
        <v>0</v>
      </c>
      <c r="U427" s="33"/>
      <c r="V427" s="33"/>
      <c r="W427" s="33"/>
      <c r="X427" s="33"/>
      <c r="Y427" s="33"/>
      <c r="Z427" s="33"/>
      <c r="AA427" s="33"/>
      <c r="AB427" s="33"/>
      <c r="AC427" s="33"/>
      <c r="AD427" s="33"/>
      <c r="AE427" s="33"/>
      <c r="AR427" s="196" t="s">
        <v>237</v>
      </c>
      <c r="AT427" s="196" t="s">
        <v>153</v>
      </c>
      <c r="AU427" s="196" t="s">
        <v>86</v>
      </c>
      <c r="AY427" s="16" t="s">
        <v>150</v>
      </c>
      <c r="BE427" s="197">
        <f>IF(N427="základní",J427,0)</f>
        <v>0</v>
      </c>
      <c r="BF427" s="197">
        <f>IF(N427="snížená",J427,0)</f>
        <v>0</v>
      </c>
      <c r="BG427" s="197">
        <f>IF(N427="zákl. přenesená",J427,0)</f>
        <v>0</v>
      </c>
      <c r="BH427" s="197">
        <f>IF(N427="sníž. přenesená",J427,0)</f>
        <v>0</v>
      </c>
      <c r="BI427" s="197">
        <f>IF(N427="nulová",J427,0)</f>
        <v>0</v>
      </c>
      <c r="BJ427" s="16" t="s">
        <v>84</v>
      </c>
      <c r="BK427" s="197">
        <f>ROUND(I427*H427,2)</f>
        <v>0</v>
      </c>
      <c r="BL427" s="16" t="s">
        <v>237</v>
      </c>
      <c r="BM427" s="196" t="s">
        <v>1011</v>
      </c>
    </row>
    <row r="428" spans="1:65" s="2" customFormat="1" ht="16.5" customHeight="1">
      <c r="A428" s="33"/>
      <c r="B428" s="34"/>
      <c r="C428" s="185" t="s">
        <v>1012</v>
      </c>
      <c r="D428" s="185" t="s">
        <v>153</v>
      </c>
      <c r="E428" s="186" t="s">
        <v>1013</v>
      </c>
      <c r="F428" s="187" t="s">
        <v>1014</v>
      </c>
      <c r="G428" s="188" t="s">
        <v>156</v>
      </c>
      <c r="H428" s="189">
        <v>125.04</v>
      </c>
      <c r="I428" s="190"/>
      <c r="J428" s="191">
        <f>ROUND(I428*H428,2)</f>
        <v>0</v>
      </c>
      <c r="K428" s="187" t="s">
        <v>157</v>
      </c>
      <c r="L428" s="38"/>
      <c r="M428" s="192" t="s">
        <v>1</v>
      </c>
      <c r="N428" s="193" t="s">
        <v>41</v>
      </c>
      <c r="O428" s="70"/>
      <c r="P428" s="194">
        <f>O428*H428</f>
        <v>0</v>
      </c>
      <c r="Q428" s="194">
        <v>1E-4</v>
      </c>
      <c r="R428" s="194">
        <f>Q428*H428</f>
        <v>1.2504000000000001E-2</v>
      </c>
      <c r="S428" s="194">
        <v>0</v>
      </c>
      <c r="T428" s="195">
        <f>S428*H428</f>
        <v>0</v>
      </c>
      <c r="U428" s="33"/>
      <c r="V428" s="33"/>
      <c r="W428" s="33"/>
      <c r="X428" s="33"/>
      <c r="Y428" s="33"/>
      <c r="Z428" s="33"/>
      <c r="AA428" s="33"/>
      <c r="AB428" s="33"/>
      <c r="AC428" s="33"/>
      <c r="AD428" s="33"/>
      <c r="AE428" s="33"/>
      <c r="AR428" s="196" t="s">
        <v>237</v>
      </c>
      <c r="AT428" s="196" t="s">
        <v>153</v>
      </c>
      <c r="AU428" s="196" t="s">
        <v>86</v>
      </c>
      <c r="AY428" s="16" t="s">
        <v>150</v>
      </c>
      <c r="BE428" s="197">
        <f>IF(N428="základní",J428,0)</f>
        <v>0</v>
      </c>
      <c r="BF428" s="197">
        <f>IF(N428="snížená",J428,0)</f>
        <v>0</v>
      </c>
      <c r="BG428" s="197">
        <f>IF(N428="zákl. přenesená",J428,0)</f>
        <v>0</v>
      </c>
      <c r="BH428" s="197">
        <f>IF(N428="sníž. přenesená",J428,0)</f>
        <v>0</v>
      </c>
      <c r="BI428" s="197">
        <f>IF(N428="nulová",J428,0)</f>
        <v>0</v>
      </c>
      <c r="BJ428" s="16" t="s">
        <v>84</v>
      </c>
      <c r="BK428" s="197">
        <f>ROUND(I428*H428,2)</f>
        <v>0</v>
      </c>
      <c r="BL428" s="16" t="s">
        <v>237</v>
      </c>
      <c r="BM428" s="196" t="s">
        <v>1015</v>
      </c>
    </row>
    <row r="429" spans="1:65" s="2" customFormat="1" ht="21.75" customHeight="1">
      <c r="A429" s="33"/>
      <c r="B429" s="34"/>
      <c r="C429" s="185" t="s">
        <v>1016</v>
      </c>
      <c r="D429" s="185" t="s">
        <v>153</v>
      </c>
      <c r="E429" s="186" t="s">
        <v>1017</v>
      </c>
      <c r="F429" s="187" t="s">
        <v>1018</v>
      </c>
      <c r="G429" s="188" t="s">
        <v>182</v>
      </c>
      <c r="H429" s="189">
        <v>2</v>
      </c>
      <c r="I429" s="190"/>
      <c r="J429" s="191">
        <f>ROUND(I429*H429,2)</f>
        <v>0</v>
      </c>
      <c r="K429" s="187" t="s">
        <v>157</v>
      </c>
      <c r="L429" s="38"/>
      <c r="M429" s="192" t="s">
        <v>1</v>
      </c>
      <c r="N429" s="193" t="s">
        <v>41</v>
      </c>
      <c r="O429" s="70"/>
      <c r="P429" s="194">
        <f>O429*H429</f>
        <v>0</v>
      </c>
      <c r="Q429" s="194">
        <v>1.486E-2</v>
      </c>
      <c r="R429" s="194">
        <f>Q429*H429</f>
        <v>2.972E-2</v>
      </c>
      <c r="S429" s="194">
        <v>0</v>
      </c>
      <c r="T429" s="195">
        <f>S429*H429</f>
        <v>0</v>
      </c>
      <c r="U429" s="33"/>
      <c r="V429" s="33"/>
      <c r="W429" s="33"/>
      <c r="X429" s="33"/>
      <c r="Y429" s="33"/>
      <c r="Z429" s="33"/>
      <c r="AA429" s="33"/>
      <c r="AB429" s="33"/>
      <c r="AC429" s="33"/>
      <c r="AD429" s="33"/>
      <c r="AE429" s="33"/>
      <c r="AR429" s="196" t="s">
        <v>237</v>
      </c>
      <c r="AT429" s="196" t="s">
        <v>153</v>
      </c>
      <c r="AU429" s="196" t="s">
        <v>86</v>
      </c>
      <c r="AY429" s="16" t="s">
        <v>150</v>
      </c>
      <c r="BE429" s="197">
        <f>IF(N429="základní",J429,0)</f>
        <v>0</v>
      </c>
      <c r="BF429" s="197">
        <f>IF(N429="snížená",J429,0)</f>
        <v>0</v>
      </c>
      <c r="BG429" s="197">
        <f>IF(N429="zákl. přenesená",J429,0)</f>
        <v>0</v>
      </c>
      <c r="BH429" s="197">
        <f>IF(N429="sníž. přenesená",J429,0)</f>
        <v>0</v>
      </c>
      <c r="BI429" s="197">
        <f>IF(N429="nulová",J429,0)</f>
        <v>0</v>
      </c>
      <c r="BJ429" s="16" t="s">
        <v>84</v>
      </c>
      <c r="BK429" s="197">
        <f>ROUND(I429*H429,2)</f>
        <v>0</v>
      </c>
      <c r="BL429" s="16" t="s">
        <v>237</v>
      </c>
      <c r="BM429" s="196" t="s">
        <v>1019</v>
      </c>
    </row>
    <row r="430" spans="1:65" s="13" customFormat="1">
      <c r="B430" s="198"/>
      <c r="C430" s="199"/>
      <c r="D430" s="200" t="s">
        <v>160</v>
      </c>
      <c r="E430" s="201" t="s">
        <v>1</v>
      </c>
      <c r="F430" s="202" t="s">
        <v>1020</v>
      </c>
      <c r="G430" s="199"/>
      <c r="H430" s="203">
        <v>2</v>
      </c>
      <c r="I430" s="204"/>
      <c r="J430" s="199"/>
      <c r="K430" s="199"/>
      <c r="L430" s="205"/>
      <c r="M430" s="206"/>
      <c r="N430" s="207"/>
      <c r="O430" s="207"/>
      <c r="P430" s="207"/>
      <c r="Q430" s="207"/>
      <c r="R430" s="207"/>
      <c r="S430" s="207"/>
      <c r="T430" s="208"/>
      <c r="AT430" s="209" t="s">
        <v>160</v>
      </c>
      <c r="AU430" s="209" t="s">
        <v>86</v>
      </c>
      <c r="AV430" s="13" t="s">
        <v>86</v>
      </c>
      <c r="AW430" s="13" t="s">
        <v>33</v>
      </c>
      <c r="AX430" s="13" t="s">
        <v>84</v>
      </c>
      <c r="AY430" s="209" t="s">
        <v>150</v>
      </c>
    </row>
    <row r="431" spans="1:65" s="2" customFormat="1" ht="24.2" customHeight="1">
      <c r="A431" s="33"/>
      <c r="B431" s="34"/>
      <c r="C431" s="185" t="s">
        <v>1021</v>
      </c>
      <c r="D431" s="185" t="s">
        <v>153</v>
      </c>
      <c r="E431" s="186" t="s">
        <v>1022</v>
      </c>
      <c r="F431" s="187" t="s">
        <v>1023</v>
      </c>
      <c r="G431" s="188" t="s">
        <v>182</v>
      </c>
      <c r="H431" s="189">
        <v>4</v>
      </c>
      <c r="I431" s="190"/>
      <c r="J431" s="191">
        <f>ROUND(I431*H431,2)</f>
        <v>0</v>
      </c>
      <c r="K431" s="187" t="s">
        <v>157</v>
      </c>
      <c r="L431" s="38"/>
      <c r="M431" s="192" t="s">
        <v>1</v>
      </c>
      <c r="N431" s="193" t="s">
        <v>41</v>
      </c>
      <c r="O431" s="70"/>
      <c r="P431" s="194">
        <f>O431*H431</f>
        <v>0</v>
      </c>
      <c r="Q431" s="194">
        <v>1.9310000000000001E-2</v>
      </c>
      <c r="R431" s="194">
        <f>Q431*H431</f>
        <v>7.7240000000000003E-2</v>
      </c>
      <c r="S431" s="194">
        <v>0</v>
      </c>
      <c r="T431" s="195">
        <f>S431*H431</f>
        <v>0</v>
      </c>
      <c r="U431" s="33"/>
      <c r="V431" s="33"/>
      <c r="W431" s="33"/>
      <c r="X431" s="33"/>
      <c r="Y431" s="33"/>
      <c r="Z431" s="33"/>
      <c r="AA431" s="33"/>
      <c r="AB431" s="33"/>
      <c r="AC431" s="33"/>
      <c r="AD431" s="33"/>
      <c r="AE431" s="33"/>
      <c r="AR431" s="196" t="s">
        <v>237</v>
      </c>
      <c r="AT431" s="196" t="s">
        <v>153</v>
      </c>
      <c r="AU431" s="196" t="s">
        <v>86</v>
      </c>
      <c r="AY431" s="16" t="s">
        <v>150</v>
      </c>
      <c r="BE431" s="197">
        <f>IF(N431="základní",J431,0)</f>
        <v>0</v>
      </c>
      <c r="BF431" s="197">
        <f>IF(N431="snížená",J431,0)</f>
        <v>0</v>
      </c>
      <c r="BG431" s="197">
        <f>IF(N431="zákl. přenesená",J431,0)</f>
        <v>0</v>
      </c>
      <c r="BH431" s="197">
        <f>IF(N431="sníž. přenesená",J431,0)</f>
        <v>0</v>
      </c>
      <c r="BI431" s="197">
        <f>IF(N431="nulová",J431,0)</f>
        <v>0</v>
      </c>
      <c r="BJ431" s="16" t="s">
        <v>84</v>
      </c>
      <c r="BK431" s="197">
        <f>ROUND(I431*H431,2)</f>
        <v>0</v>
      </c>
      <c r="BL431" s="16" t="s">
        <v>237</v>
      </c>
      <c r="BM431" s="196" t="s">
        <v>1024</v>
      </c>
    </row>
    <row r="432" spans="1:65" s="13" customFormat="1">
      <c r="B432" s="198"/>
      <c r="C432" s="199"/>
      <c r="D432" s="200" t="s">
        <v>160</v>
      </c>
      <c r="E432" s="201" t="s">
        <v>1</v>
      </c>
      <c r="F432" s="202" t="s">
        <v>1025</v>
      </c>
      <c r="G432" s="199"/>
      <c r="H432" s="203">
        <v>4</v>
      </c>
      <c r="I432" s="204"/>
      <c r="J432" s="199"/>
      <c r="K432" s="199"/>
      <c r="L432" s="205"/>
      <c r="M432" s="206"/>
      <c r="N432" s="207"/>
      <c r="O432" s="207"/>
      <c r="P432" s="207"/>
      <c r="Q432" s="207"/>
      <c r="R432" s="207"/>
      <c r="S432" s="207"/>
      <c r="T432" s="208"/>
      <c r="AT432" s="209" t="s">
        <v>160</v>
      </c>
      <c r="AU432" s="209" t="s">
        <v>86</v>
      </c>
      <c r="AV432" s="13" t="s">
        <v>86</v>
      </c>
      <c r="AW432" s="13" t="s">
        <v>33</v>
      </c>
      <c r="AX432" s="13" t="s">
        <v>84</v>
      </c>
      <c r="AY432" s="209" t="s">
        <v>150</v>
      </c>
    </row>
    <row r="433" spans="1:65" s="2" customFormat="1" ht="24.2" customHeight="1">
      <c r="A433" s="33"/>
      <c r="B433" s="34"/>
      <c r="C433" s="185" t="s">
        <v>1026</v>
      </c>
      <c r="D433" s="185" t="s">
        <v>153</v>
      </c>
      <c r="E433" s="186" t="s">
        <v>1027</v>
      </c>
      <c r="F433" s="187" t="s">
        <v>1028</v>
      </c>
      <c r="G433" s="188" t="s">
        <v>482</v>
      </c>
      <c r="H433" s="235"/>
      <c r="I433" s="190"/>
      <c r="J433" s="191">
        <f>ROUND(I433*H433,2)</f>
        <v>0</v>
      </c>
      <c r="K433" s="187" t="s">
        <v>157</v>
      </c>
      <c r="L433" s="38"/>
      <c r="M433" s="192" t="s">
        <v>1</v>
      </c>
      <c r="N433" s="193" t="s">
        <v>41</v>
      </c>
      <c r="O433" s="70"/>
      <c r="P433" s="194">
        <f>O433*H433</f>
        <v>0</v>
      </c>
      <c r="Q433" s="194">
        <v>0</v>
      </c>
      <c r="R433" s="194">
        <f>Q433*H433</f>
        <v>0</v>
      </c>
      <c r="S433" s="194">
        <v>0</v>
      </c>
      <c r="T433" s="195">
        <f>S433*H433</f>
        <v>0</v>
      </c>
      <c r="U433" s="33"/>
      <c r="V433" s="33"/>
      <c r="W433" s="33"/>
      <c r="X433" s="33"/>
      <c r="Y433" s="33"/>
      <c r="Z433" s="33"/>
      <c r="AA433" s="33"/>
      <c r="AB433" s="33"/>
      <c r="AC433" s="33"/>
      <c r="AD433" s="33"/>
      <c r="AE433" s="33"/>
      <c r="AR433" s="196" t="s">
        <v>237</v>
      </c>
      <c r="AT433" s="196" t="s">
        <v>153</v>
      </c>
      <c r="AU433" s="196" t="s">
        <v>86</v>
      </c>
      <c r="AY433" s="16" t="s">
        <v>150</v>
      </c>
      <c r="BE433" s="197">
        <f>IF(N433="základní",J433,0)</f>
        <v>0</v>
      </c>
      <c r="BF433" s="197">
        <f>IF(N433="snížená",J433,0)</f>
        <v>0</v>
      </c>
      <c r="BG433" s="197">
        <f>IF(N433="zákl. přenesená",J433,0)</f>
        <v>0</v>
      </c>
      <c r="BH433" s="197">
        <f>IF(N433="sníž. přenesená",J433,0)</f>
        <v>0</v>
      </c>
      <c r="BI433" s="197">
        <f>IF(N433="nulová",J433,0)</f>
        <v>0</v>
      </c>
      <c r="BJ433" s="16" t="s">
        <v>84</v>
      </c>
      <c r="BK433" s="197">
        <f>ROUND(I433*H433,2)</f>
        <v>0</v>
      </c>
      <c r="BL433" s="16" t="s">
        <v>237</v>
      </c>
      <c r="BM433" s="196" t="s">
        <v>1029</v>
      </c>
    </row>
    <row r="434" spans="1:65" s="12" customFormat="1" ht="22.9" customHeight="1">
      <c r="B434" s="169"/>
      <c r="C434" s="170"/>
      <c r="D434" s="171" t="s">
        <v>75</v>
      </c>
      <c r="E434" s="183" t="s">
        <v>1030</v>
      </c>
      <c r="F434" s="183" t="s">
        <v>1031</v>
      </c>
      <c r="G434" s="170"/>
      <c r="H434" s="170"/>
      <c r="I434" s="173"/>
      <c r="J434" s="184">
        <f>BK434</f>
        <v>0</v>
      </c>
      <c r="K434" s="170"/>
      <c r="L434" s="175"/>
      <c r="M434" s="176"/>
      <c r="N434" s="177"/>
      <c r="O434" s="177"/>
      <c r="P434" s="178">
        <f>SUM(P435:P463)</f>
        <v>0</v>
      </c>
      <c r="Q434" s="177"/>
      <c r="R434" s="178">
        <f>SUM(R435:R463)</f>
        <v>2.2800000000000001E-2</v>
      </c>
      <c r="S434" s="177"/>
      <c r="T434" s="179">
        <f>SUM(T435:T463)</f>
        <v>2.5000000000000001E-2</v>
      </c>
      <c r="AR434" s="180" t="s">
        <v>86</v>
      </c>
      <c r="AT434" s="181" t="s">
        <v>75</v>
      </c>
      <c r="AU434" s="181" t="s">
        <v>84</v>
      </c>
      <c r="AY434" s="180" t="s">
        <v>150</v>
      </c>
      <c r="BK434" s="182">
        <f>SUM(BK435:BK463)</f>
        <v>0</v>
      </c>
    </row>
    <row r="435" spans="1:65" s="2" customFormat="1" ht="24.2" customHeight="1">
      <c r="A435" s="33"/>
      <c r="B435" s="34"/>
      <c r="C435" s="185" t="s">
        <v>1032</v>
      </c>
      <c r="D435" s="185" t="s">
        <v>153</v>
      </c>
      <c r="E435" s="186" t="s">
        <v>1033</v>
      </c>
      <c r="F435" s="187" t="s">
        <v>1034</v>
      </c>
      <c r="G435" s="188" t="s">
        <v>164</v>
      </c>
      <c r="H435" s="189">
        <v>3</v>
      </c>
      <c r="I435" s="190"/>
      <c r="J435" s="191">
        <f>ROUND(I435*H435,2)</f>
        <v>0</v>
      </c>
      <c r="K435" s="187" t="s">
        <v>1777</v>
      </c>
      <c r="L435" s="38"/>
      <c r="M435" s="192" t="s">
        <v>1</v>
      </c>
      <c r="N435" s="193" t="s">
        <v>41</v>
      </c>
      <c r="O435" s="70"/>
      <c r="P435" s="194">
        <f>O435*H435</f>
        <v>0</v>
      </c>
      <c r="Q435" s="194">
        <v>0</v>
      </c>
      <c r="R435" s="194">
        <f>Q435*H435</f>
        <v>0</v>
      </c>
      <c r="S435" s="194">
        <v>0</v>
      </c>
      <c r="T435" s="195">
        <f>S435*H435</f>
        <v>0</v>
      </c>
      <c r="U435" s="33"/>
      <c r="V435" s="33"/>
      <c r="W435" s="33"/>
      <c r="X435" s="33"/>
      <c r="Y435" s="33"/>
      <c r="Z435" s="33"/>
      <c r="AA435" s="33"/>
      <c r="AB435" s="33"/>
      <c r="AC435" s="33"/>
      <c r="AD435" s="33"/>
      <c r="AE435" s="33"/>
      <c r="AR435" s="196" t="s">
        <v>237</v>
      </c>
      <c r="AT435" s="196" t="s">
        <v>153</v>
      </c>
      <c r="AU435" s="196" t="s">
        <v>86</v>
      </c>
      <c r="AY435" s="16" t="s">
        <v>150</v>
      </c>
      <c r="BE435" s="197">
        <f>IF(N435="základní",J435,0)</f>
        <v>0</v>
      </c>
      <c r="BF435" s="197">
        <f>IF(N435="snížená",J435,0)</f>
        <v>0</v>
      </c>
      <c r="BG435" s="197">
        <f>IF(N435="zákl. přenesená",J435,0)</f>
        <v>0</v>
      </c>
      <c r="BH435" s="197">
        <f>IF(N435="sníž. přenesená",J435,0)</f>
        <v>0</v>
      </c>
      <c r="BI435" s="197">
        <f>IF(N435="nulová",J435,0)</f>
        <v>0</v>
      </c>
      <c r="BJ435" s="16" t="s">
        <v>84</v>
      </c>
      <c r="BK435" s="197">
        <f>ROUND(I435*H435,2)</f>
        <v>0</v>
      </c>
      <c r="BL435" s="16" t="s">
        <v>237</v>
      </c>
      <c r="BM435" s="196" t="s">
        <v>1035</v>
      </c>
    </row>
    <row r="436" spans="1:65" s="2" customFormat="1" ht="29.25">
      <c r="A436" s="33"/>
      <c r="B436" s="34"/>
      <c r="C436" s="35"/>
      <c r="D436" s="200" t="s">
        <v>262</v>
      </c>
      <c r="E436" s="35"/>
      <c r="F436" s="221" t="s">
        <v>1036</v>
      </c>
      <c r="G436" s="35"/>
      <c r="H436" s="35"/>
      <c r="I436" s="222"/>
      <c r="J436" s="35"/>
      <c r="K436" s="35"/>
      <c r="L436" s="38"/>
      <c r="M436" s="223"/>
      <c r="N436" s="224"/>
      <c r="O436" s="70"/>
      <c r="P436" s="70"/>
      <c r="Q436" s="70"/>
      <c r="R436" s="70"/>
      <c r="S436" s="70"/>
      <c r="T436" s="71"/>
      <c r="U436" s="33"/>
      <c r="V436" s="33"/>
      <c r="W436" s="33"/>
      <c r="X436" s="33"/>
      <c r="Y436" s="33"/>
      <c r="Z436" s="33"/>
      <c r="AA436" s="33"/>
      <c r="AB436" s="33"/>
      <c r="AC436" s="33"/>
      <c r="AD436" s="33"/>
      <c r="AE436" s="33"/>
      <c r="AT436" s="16" t="s">
        <v>262</v>
      </c>
      <c r="AU436" s="16" t="s">
        <v>86</v>
      </c>
    </row>
    <row r="437" spans="1:65" s="2" customFormat="1" ht="24.2" customHeight="1">
      <c r="A437" s="33"/>
      <c r="B437" s="34"/>
      <c r="C437" s="185" t="s">
        <v>1037</v>
      </c>
      <c r="D437" s="185" t="s">
        <v>153</v>
      </c>
      <c r="E437" s="186" t="s">
        <v>1038</v>
      </c>
      <c r="F437" s="187" t="s">
        <v>1039</v>
      </c>
      <c r="G437" s="188" t="s">
        <v>164</v>
      </c>
      <c r="H437" s="189">
        <v>1</v>
      </c>
      <c r="I437" s="190"/>
      <c r="J437" s="191">
        <f>ROUND(I437*H437,2)</f>
        <v>0</v>
      </c>
      <c r="K437" s="187" t="s">
        <v>1777</v>
      </c>
      <c r="L437" s="38"/>
      <c r="M437" s="192" t="s">
        <v>1</v>
      </c>
      <c r="N437" s="193" t="s">
        <v>41</v>
      </c>
      <c r="O437" s="70"/>
      <c r="P437" s="194">
        <f>O437*H437</f>
        <v>0</v>
      </c>
      <c r="Q437" s="194">
        <v>0</v>
      </c>
      <c r="R437" s="194">
        <f>Q437*H437</f>
        <v>0</v>
      </c>
      <c r="S437" s="194">
        <v>0</v>
      </c>
      <c r="T437" s="195">
        <f>S437*H437</f>
        <v>0</v>
      </c>
      <c r="U437" s="33"/>
      <c r="V437" s="33"/>
      <c r="W437" s="33"/>
      <c r="X437" s="33"/>
      <c r="Y437" s="33"/>
      <c r="Z437" s="33"/>
      <c r="AA437" s="33"/>
      <c r="AB437" s="33"/>
      <c r="AC437" s="33"/>
      <c r="AD437" s="33"/>
      <c r="AE437" s="33"/>
      <c r="AR437" s="196" t="s">
        <v>237</v>
      </c>
      <c r="AT437" s="196" t="s">
        <v>153</v>
      </c>
      <c r="AU437" s="196" t="s">
        <v>86</v>
      </c>
      <c r="AY437" s="16" t="s">
        <v>150</v>
      </c>
      <c r="BE437" s="197">
        <f>IF(N437="základní",J437,0)</f>
        <v>0</v>
      </c>
      <c r="BF437" s="197">
        <f>IF(N437="snížená",J437,0)</f>
        <v>0</v>
      </c>
      <c r="BG437" s="197">
        <f>IF(N437="zákl. přenesená",J437,0)</f>
        <v>0</v>
      </c>
      <c r="BH437" s="197">
        <f>IF(N437="sníž. přenesená",J437,0)</f>
        <v>0</v>
      </c>
      <c r="BI437" s="197">
        <f>IF(N437="nulová",J437,0)</f>
        <v>0</v>
      </c>
      <c r="BJ437" s="16" t="s">
        <v>84</v>
      </c>
      <c r="BK437" s="197">
        <f>ROUND(I437*H437,2)</f>
        <v>0</v>
      </c>
      <c r="BL437" s="16" t="s">
        <v>237</v>
      </c>
      <c r="BM437" s="196" t="s">
        <v>1040</v>
      </c>
    </row>
    <row r="438" spans="1:65" s="2" customFormat="1" ht="29.25">
      <c r="A438" s="33"/>
      <c r="B438" s="34"/>
      <c r="C438" s="35"/>
      <c r="D438" s="200" t="s">
        <v>262</v>
      </c>
      <c r="E438" s="35"/>
      <c r="F438" s="221" t="s">
        <v>1036</v>
      </c>
      <c r="G438" s="35"/>
      <c r="H438" s="35"/>
      <c r="I438" s="222"/>
      <c r="J438" s="35"/>
      <c r="K438" s="35"/>
      <c r="L438" s="38"/>
      <c r="M438" s="223"/>
      <c r="N438" s="224"/>
      <c r="O438" s="70"/>
      <c r="P438" s="70"/>
      <c r="Q438" s="70"/>
      <c r="R438" s="70"/>
      <c r="S438" s="70"/>
      <c r="T438" s="71"/>
      <c r="U438" s="33"/>
      <c r="V438" s="33"/>
      <c r="W438" s="33"/>
      <c r="X438" s="33"/>
      <c r="Y438" s="33"/>
      <c r="Z438" s="33"/>
      <c r="AA438" s="33"/>
      <c r="AB438" s="33"/>
      <c r="AC438" s="33"/>
      <c r="AD438" s="33"/>
      <c r="AE438" s="33"/>
      <c r="AT438" s="16" t="s">
        <v>262</v>
      </c>
      <c r="AU438" s="16" t="s">
        <v>86</v>
      </c>
    </row>
    <row r="439" spans="1:65" s="2" customFormat="1" ht="24.2" customHeight="1">
      <c r="A439" s="33"/>
      <c r="B439" s="34"/>
      <c r="C439" s="185" t="s">
        <v>1041</v>
      </c>
      <c r="D439" s="185" t="s">
        <v>153</v>
      </c>
      <c r="E439" s="186" t="s">
        <v>1042</v>
      </c>
      <c r="F439" s="187" t="s">
        <v>1043</v>
      </c>
      <c r="G439" s="188" t="s">
        <v>164</v>
      </c>
      <c r="H439" s="189">
        <v>3</v>
      </c>
      <c r="I439" s="190"/>
      <c r="J439" s="191">
        <f>ROUND(I439*H439,2)</f>
        <v>0</v>
      </c>
      <c r="K439" s="187" t="s">
        <v>1777</v>
      </c>
      <c r="L439" s="38"/>
      <c r="M439" s="192" t="s">
        <v>1</v>
      </c>
      <c r="N439" s="193" t="s">
        <v>41</v>
      </c>
      <c r="O439" s="70"/>
      <c r="P439" s="194">
        <f>O439*H439</f>
        <v>0</v>
      </c>
      <c r="Q439" s="194">
        <v>0</v>
      </c>
      <c r="R439" s="194">
        <f>Q439*H439</f>
        <v>0</v>
      </c>
      <c r="S439" s="194">
        <v>0</v>
      </c>
      <c r="T439" s="195">
        <f>S439*H439</f>
        <v>0</v>
      </c>
      <c r="U439" s="33"/>
      <c r="V439" s="33"/>
      <c r="W439" s="33"/>
      <c r="X439" s="33"/>
      <c r="Y439" s="33"/>
      <c r="Z439" s="33"/>
      <c r="AA439" s="33"/>
      <c r="AB439" s="33"/>
      <c r="AC439" s="33"/>
      <c r="AD439" s="33"/>
      <c r="AE439" s="33"/>
      <c r="AR439" s="196" t="s">
        <v>237</v>
      </c>
      <c r="AT439" s="196" t="s">
        <v>153</v>
      </c>
      <c r="AU439" s="196" t="s">
        <v>86</v>
      </c>
      <c r="AY439" s="16" t="s">
        <v>150</v>
      </c>
      <c r="BE439" s="197">
        <f>IF(N439="základní",J439,0)</f>
        <v>0</v>
      </c>
      <c r="BF439" s="197">
        <f>IF(N439="snížená",J439,0)</f>
        <v>0</v>
      </c>
      <c r="BG439" s="197">
        <f>IF(N439="zákl. přenesená",J439,0)</f>
        <v>0</v>
      </c>
      <c r="BH439" s="197">
        <f>IF(N439="sníž. přenesená",J439,0)</f>
        <v>0</v>
      </c>
      <c r="BI439" s="197">
        <f>IF(N439="nulová",J439,0)</f>
        <v>0</v>
      </c>
      <c r="BJ439" s="16" t="s">
        <v>84</v>
      </c>
      <c r="BK439" s="197">
        <f>ROUND(I439*H439,2)</f>
        <v>0</v>
      </c>
      <c r="BL439" s="16" t="s">
        <v>237</v>
      </c>
      <c r="BM439" s="196" t="s">
        <v>1044</v>
      </c>
    </row>
    <row r="440" spans="1:65" s="2" customFormat="1" ht="29.25">
      <c r="A440" s="33"/>
      <c r="B440" s="34"/>
      <c r="C440" s="35"/>
      <c r="D440" s="200" t="s">
        <v>262</v>
      </c>
      <c r="E440" s="35"/>
      <c r="F440" s="221" t="s">
        <v>1036</v>
      </c>
      <c r="G440" s="35"/>
      <c r="H440" s="35"/>
      <c r="I440" s="222"/>
      <c r="J440" s="35"/>
      <c r="K440" s="35"/>
      <c r="L440" s="38"/>
      <c r="M440" s="223"/>
      <c r="N440" s="224"/>
      <c r="O440" s="70"/>
      <c r="P440" s="70"/>
      <c r="Q440" s="70"/>
      <c r="R440" s="70"/>
      <c r="S440" s="70"/>
      <c r="T440" s="71"/>
      <c r="U440" s="33"/>
      <c r="V440" s="33"/>
      <c r="W440" s="33"/>
      <c r="X440" s="33"/>
      <c r="Y440" s="33"/>
      <c r="Z440" s="33"/>
      <c r="AA440" s="33"/>
      <c r="AB440" s="33"/>
      <c r="AC440" s="33"/>
      <c r="AD440" s="33"/>
      <c r="AE440" s="33"/>
      <c r="AT440" s="16" t="s">
        <v>262</v>
      </c>
      <c r="AU440" s="16" t="s">
        <v>86</v>
      </c>
    </row>
    <row r="441" spans="1:65" s="2" customFormat="1" ht="24.2" customHeight="1">
      <c r="A441" s="33"/>
      <c r="B441" s="34"/>
      <c r="C441" s="185" t="s">
        <v>1045</v>
      </c>
      <c r="D441" s="185" t="s">
        <v>153</v>
      </c>
      <c r="E441" s="186" t="s">
        <v>1046</v>
      </c>
      <c r="F441" s="187" t="s">
        <v>1047</v>
      </c>
      <c r="G441" s="188" t="s">
        <v>164</v>
      </c>
      <c r="H441" s="189">
        <v>1</v>
      </c>
      <c r="I441" s="190"/>
      <c r="J441" s="191">
        <f>ROUND(I441*H441,2)</f>
        <v>0</v>
      </c>
      <c r="K441" s="187" t="s">
        <v>1777</v>
      </c>
      <c r="L441" s="38"/>
      <c r="M441" s="192" t="s">
        <v>1</v>
      </c>
      <c r="N441" s="193" t="s">
        <v>41</v>
      </c>
      <c r="O441" s="70"/>
      <c r="P441" s="194">
        <f>O441*H441</f>
        <v>0</v>
      </c>
      <c r="Q441" s="194">
        <v>0</v>
      </c>
      <c r="R441" s="194">
        <f>Q441*H441</f>
        <v>0</v>
      </c>
      <c r="S441" s="194">
        <v>0</v>
      </c>
      <c r="T441" s="195">
        <f>S441*H441</f>
        <v>0</v>
      </c>
      <c r="U441" s="33"/>
      <c r="V441" s="33"/>
      <c r="W441" s="33"/>
      <c r="X441" s="33"/>
      <c r="Y441" s="33"/>
      <c r="Z441" s="33"/>
      <c r="AA441" s="33"/>
      <c r="AB441" s="33"/>
      <c r="AC441" s="33"/>
      <c r="AD441" s="33"/>
      <c r="AE441" s="33"/>
      <c r="AR441" s="196" t="s">
        <v>237</v>
      </c>
      <c r="AT441" s="196" t="s">
        <v>153</v>
      </c>
      <c r="AU441" s="196" t="s">
        <v>86</v>
      </c>
      <c r="AY441" s="16" t="s">
        <v>150</v>
      </c>
      <c r="BE441" s="197">
        <f>IF(N441="základní",J441,0)</f>
        <v>0</v>
      </c>
      <c r="BF441" s="197">
        <f>IF(N441="snížená",J441,0)</f>
        <v>0</v>
      </c>
      <c r="BG441" s="197">
        <f>IF(N441="zákl. přenesená",J441,0)</f>
        <v>0</v>
      </c>
      <c r="BH441" s="197">
        <f>IF(N441="sníž. přenesená",J441,0)</f>
        <v>0</v>
      </c>
      <c r="BI441" s="197">
        <f>IF(N441="nulová",J441,0)</f>
        <v>0</v>
      </c>
      <c r="BJ441" s="16" t="s">
        <v>84</v>
      </c>
      <c r="BK441" s="197">
        <f>ROUND(I441*H441,2)</f>
        <v>0</v>
      </c>
      <c r="BL441" s="16" t="s">
        <v>237</v>
      </c>
      <c r="BM441" s="196" t="s">
        <v>1048</v>
      </c>
    </row>
    <row r="442" spans="1:65" s="2" customFormat="1" ht="29.25">
      <c r="A442" s="33"/>
      <c r="B442" s="34"/>
      <c r="C442" s="35"/>
      <c r="D442" s="200" t="s">
        <v>262</v>
      </c>
      <c r="E442" s="35"/>
      <c r="F442" s="221" t="s">
        <v>1036</v>
      </c>
      <c r="G442" s="35"/>
      <c r="H442" s="35"/>
      <c r="I442" s="222"/>
      <c r="J442" s="35"/>
      <c r="K442" s="35"/>
      <c r="L442" s="38"/>
      <c r="M442" s="223"/>
      <c r="N442" s="224"/>
      <c r="O442" s="70"/>
      <c r="P442" s="70"/>
      <c r="Q442" s="70"/>
      <c r="R442" s="70"/>
      <c r="S442" s="70"/>
      <c r="T442" s="71"/>
      <c r="U442" s="33"/>
      <c r="V442" s="33"/>
      <c r="W442" s="33"/>
      <c r="X442" s="33"/>
      <c r="Y442" s="33"/>
      <c r="Z442" s="33"/>
      <c r="AA442" s="33"/>
      <c r="AB442" s="33"/>
      <c r="AC442" s="33"/>
      <c r="AD442" s="33"/>
      <c r="AE442" s="33"/>
      <c r="AT442" s="16" t="s">
        <v>262</v>
      </c>
      <c r="AU442" s="16" t="s">
        <v>86</v>
      </c>
    </row>
    <row r="443" spans="1:65" s="2" customFormat="1" ht="37.9" customHeight="1">
      <c r="A443" s="33"/>
      <c r="B443" s="34"/>
      <c r="C443" s="185" t="s">
        <v>1049</v>
      </c>
      <c r="D443" s="185" t="s">
        <v>153</v>
      </c>
      <c r="E443" s="186" t="s">
        <v>1050</v>
      </c>
      <c r="F443" s="187" t="s">
        <v>1051</v>
      </c>
      <c r="G443" s="188" t="s">
        <v>164</v>
      </c>
      <c r="H443" s="189">
        <v>1</v>
      </c>
      <c r="I443" s="190"/>
      <c r="J443" s="191">
        <f>ROUND(I443*H443,2)</f>
        <v>0</v>
      </c>
      <c r="K443" s="187" t="s">
        <v>1777</v>
      </c>
      <c r="L443" s="38"/>
      <c r="M443" s="192" t="s">
        <v>1</v>
      </c>
      <c r="N443" s="193" t="s">
        <v>41</v>
      </c>
      <c r="O443" s="70"/>
      <c r="P443" s="194">
        <f>O443*H443</f>
        <v>0</v>
      </c>
      <c r="Q443" s="194">
        <v>0</v>
      </c>
      <c r="R443" s="194">
        <f>Q443*H443</f>
        <v>0</v>
      </c>
      <c r="S443" s="194">
        <v>0</v>
      </c>
      <c r="T443" s="195">
        <f>S443*H443</f>
        <v>0</v>
      </c>
      <c r="U443" s="33"/>
      <c r="V443" s="33"/>
      <c r="W443" s="33"/>
      <c r="X443" s="33"/>
      <c r="Y443" s="33"/>
      <c r="Z443" s="33"/>
      <c r="AA443" s="33"/>
      <c r="AB443" s="33"/>
      <c r="AC443" s="33"/>
      <c r="AD443" s="33"/>
      <c r="AE443" s="33"/>
      <c r="AR443" s="196" t="s">
        <v>237</v>
      </c>
      <c r="AT443" s="196" t="s">
        <v>153</v>
      </c>
      <c r="AU443" s="196" t="s">
        <v>86</v>
      </c>
      <c r="AY443" s="16" t="s">
        <v>150</v>
      </c>
      <c r="BE443" s="197">
        <f>IF(N443="základní",J443,0)</f>
        <v>0</v>
      </c>
      <c r="BF443" s="197">
        <f>IF(N443="snížená",J443,0)</f>
        <v>0</v>
      </c>
      <c r="BG443" s="197">
        <f>IF(N443="zákl. přenesená",J443,0)</f>
        <v>0</v>
      </c>
      <c r="BH443" s="197">
        <f>IF(N443="sníž. přenesená",J443,0)</f>
        <v>0</v>
      </c>
      <c r="BI443" s="197">
        <f>IF(N443="nulová",J443,0)</f>
        <v>0</v>
      </c>
      <c r="BJ443" s="16" t="s">
        <v>84</v>
      </c>
      <c r="BK443" s="197">
        <f>ROUND(I443*H443,2)</f>
        <v>0</v>
      </c>
      <c r="BL443" s="16" t="s">
        <v>237</v>
      </c>
      <c r="BM443" s="196" t="s">
        <v>1052</v>
      </c>
    </row>
    <row r="444" spans="1:65" s="2" customFormat="1" ht="29.25">
      <c r="A444" s="33"/>
      <c r="B444" s="34"/>
      <c r="C444" s="35"/>
      <c r="D444" s="200" t="s">
        <v>262</v>
      </c>
      <c r="E444" s="35"/>
      <c r="F444" s="221" t="s">
        <v>1036</v>
      </c>
      <c r="G444" s="35"/>
      <c r="H444" s="35"/>
      <c r="I444" s="222"/>
      <c r="J444" s="35"/>
      <c r="K444" s="35"/>
      <c r="L444" s="38"/>
      <c r="M444" s="223"/>
      <c r="N444" s="224"/>
      <c r="O444" s="70"/>
      <c r="P444" s="70"/>
      <c r="Q444" s="70"/>
      <c r="R444" s="70"/>
      <c r="S444" s="70"/>
      <c r="T444" s="71"/>
      <c r="U444" s="33"/>
      <c r="V444" s="33"/>
      <c r="W444" s="33"/>
      <c r="X444" s="33"/>
      <c r="Y444" s="33"/>
      <c r="Z444" s="33"/>
      <c r="AA444" s="33"/>
      <c r="AB444" s="33"/>
      <c r="AC444" s="33"/>
      <c r="AD444" s="33"/>
      <c r="AE444" s="33"/>
      <c r="AT444" s="16" t="s">
        <v>262</v>
      </c>
      <c r="AU444" s="16" t="s">
        <v>86</v>
      </c>
    </row>
    <row r="445" spans="1:65" s="2" customFormat="1" ht="33" customHeight="1">
      <c r="A445" s="33"/>
      <c r="B445" s="34"/>
      <c r="C445" s="185" t="s">
        <v>1053</v>
      </c>
      <c r="D445" s="185" t="s">
        <v>153</v>
      </c>
      <c r="E445" s="186" t="s">
        <v>1054</v>
      </c>
      <c r="F445" s="187" t="s">
        <v>1055</v>
      </c>
      <c r="G445" s="188" t="s">
        <v>164</v>
      </c>
      <c r="H445" s="189">
        <v>1</v>
      </c>
      <c r="I445" s="190"/>
      <c r="J445" s="191">
        <f>ROUND(I445*H445,2)</f>
        <v>0</v>
      </c>
      <c r="K445" s="187" t="s">
        <v>1777</v>
      </c>
      <c r="L445" s="38"/>
      <c r="M445" s="192" t="s">
        <v>1</v>
      </c>
      <c r="N445" s="193" t="s">
        <v>41</v>
      </c>
      <c r="O445" s="70"/>
      <c r="P445" s="194">
        <f>O445*H445</f>
        <v>0</v>
      </c>
      <c r="Q445" s="194">
        <v>0</v>
      </c>
      <c r="R445" s="194">
        <f>Q445*H445</f>
        <v>0</v>
      </c>
      <c r="S445" s="194">
        <v>0</v>
      </c>
      <c r="T445" s="195">
        <f>S445*H445</f>
        <v>0</v>
      </c>
      <c r="U445" s="33"/>
      <c r="V445" s="33"/>
      <c r="W445" s="33"/>
      <c r="X445" s="33"/>
      <c r="Y445" s="33"/>
      <c r="Z445" s="33"/>
      <c r="AA445" s="33"/>
      <c r="AB445" s="33"/>
      <c r="AC445" s="33"/>
      <c r="AD445" s="33"/>
      <c r="AE445" s="33"/>
      <c r="AR445" s="196" t="s">
        <v>237</v>
      </c>
      <c r="AT445" s="196" t="s">
        <v>153</v>
      </c>
      <c r="AU445" s="196" t="s">
        <v>86</v>
      </c>
      <c r="AY445" s="16" t="s">
        <v>150</v>
      </c>
      <c r="BE445" s="197">
        <f>IF(N445="základní",J445,0)</f>
        <v>0</v>
      </c>
      <c r="BF445" s="197">
        <f>IF(N445="snížená",J445,0)</f>
        <v>0</v>
      </c>
      <c r="BG445" s="197">
        <f>IF(N445="zákl. přenesená",J445,0)</f>
        <v>0</v>
      </c>
      <c r="BH445" s="197">
        <f>IF(N445="sníž. přenesená",J445,0)</f>
        <v>0</v>
      </c>
      <c r="BI445" s="197">
        <f>IF(N445="nulová",J445,0)</f>
        <v>0</v>
      </c>
      <c r="BJ445" s="16" t="s">
        <v>84</v>
      </c>
      <c r="BK445" s="197">
        <f>ROUND(I445*H445,2)</f>
        <v>0</v>
      </c>
      <c r="BL445" s="16" t="s">
        <v>237</v>
      </c>
      <c r="BM445" s="196" t="s">
        <v>1056</v>
      </c>
    </row>
    <row r="446" spans="1:65" s="2" customFormat="1" ht="29.25">
      <c r="A446" s="33"/>
      <c r="B446" s="34"/>
      <c r="C446" s="35"/>
      <c r="D446" s="200" t="s">
        <v>262</v>
      </c>
      <c r="E446" s="35"/>
      <c r="F446" s="221" t="s">
        <v>1036</v>
      </c>
      <c r="G446" s="35"/>
      <c r="H446" s="35"/>
      <c r="I446" s="222"/>
      <c r="J446" s="35"/>
      <c r="K446" s="35"/>
      <c r="L446" s="38"/>
      <c r="M446" s="223"/>
      <c r="N446" s="224"/>
      <c r="O446" s="70"/>
      <c r="P446" s="70"/>
      <c r="Q446" s="70"/>
      <c r="R446" s="70"/>
      <c r="S446" s="70"/>
      <c r="T446" s="71"/>
      <c r="U446" s="33"/>
      <c r="V446" s="33"/>
      <c r="W446" s="33"/>
      <c r="X446" s="33"/>
      <c r="Y446" s="33"/>
      <c r="Z446" s="33"/>
      <c r="AA446" s="33"/>
      <c r="AB446" s="33"/>
      <c r="AC446" s="33"/>
      <c r="AD446" s="33"/>
      <c r="AE446" s="33"/>
      <c r="AT446" s="16" t="s">
        <v>262</v>
      </c>
      <c r="AU446" s="16" t="s">
        <v>86</v>
      </c>
    </row>
    <row r="447" spans="1:65" s="2" customFormat="1" ht="33" customHeight="1">
      <c r="A447" s="33"/>
      <c r="B447" s="34"/>
      <c r="C447" s="185" t="s">
        <v>1057</v>
      </c>
      <c r="D447" s="185" t="s">
        <v>153</v>
      </c>
      <c r="E447" s="186" t="s">
        <v>1058</v>
      </c>
      <c r="F447" s="187" t="s">
        <v>1059</v>
      </c>
      <c r="G447" s="188" t="s">
        <v>164</v>
      </c>
      <c r="H447" s="189">
        <v>1</v>
      </c>
      <c r="I447" s="190"/>
      <c r="J447" s="191">
        <f>ROUND(I447*H447,2)</f>
        <v>0</v>
      </c>
      <c r="K447" s="187" t="s">
        <v>1777</v>
      </c>
      <c r="L447" s="38"/>
      <c r="M447" s="192" t="s">
        <v>1</v>
      </c>
      <c r="N447" s="193" t="s">
        <v>41</v>
      </c>
      <c r="O447" s="70"/>
      <c r="P447" s="194">
        <f>O447*H447</f>
        <v>0</v>
      </c>
      <c r="Q447" s="194">
        <v>0</v>
      </c>
      <c r="R447" s="194">
        <f>Q447*H447</f>
        <v>0</v>
      </c>
      <c r="S447" s="194">
        <v>0</v>
      </c>
      <c r="T447" s="195">
        <f>S447*H447</f>
        <v>0</v>
      </c>
      <c r="U447" s="33"/>
      <c r="V447" s="33"/>
      <c r="W447" s="33"/>
      <c r="X447" s="33"/>
      <c r="Y447" s="33"/>
      <c r="Z447" s="33"/>
      <c r="AA447" s="33"/>
      <c r="AB447" s="33"/>
      <c r="AC447" s="33"/>
      <c r="AD447" s="33"/>
      <c r="AE447" s="33"/>
      <c r="AR447" s="196" t="s">
        <v>237</v>
      </c>
      <c r="AT447" s="196" t="s">
        <v>153</v>
      </c>
      <c r="AU447" s="196" t="s">
        <v>86</v>
      </c>
      <c r="AY447" s="16" t="s">
        <v>150</v>
      </c>
      <c r="BE447" s="197">
        <f>IF(N447="základní",J447,0)</f>
        <v>0</v>
      </c>
      <c r="BF447" s="197">
        <f>IF(N447="snížená",J447,0)</f>
        <v>0</v>
      </c>
      <c r="BG447" s="197">
        <f>IF(N447="zákl. přenesená",J447,0)</f>
        <v>0</v>
      </c>
      <c r="BH447" s="197">
        <f>IF(N447="sníž. přenesená",J447,0)</f>
        <v>0</v>
      </c>
      <c r="BI447" s="197">
        <f>IF(N447="nulová",J447,0)</f>
        <v>0</v>
      </c>
      <c r="BJ447" s="16" t="s">
        <v>84</v>
      </c>
      <c r="BK447" s="197">
        <f>ROUND(I447*H447,2)</f>
        <v>0</v>
      </c>
      <c r="BL447" s="16" t="s">
        <v>237</v>
      </c>
      <c r="BM447" s="196" t="s">
        <v>1060</v>
      </c>
    </row>
    <row r="448" spans="1:65" s="2" customFormat="1" ht="29.25">
      <c r="A448" s="33"/>
      <c r="B448" s="34"/>
      <c r="C448" s="35"/>
      <c r="D448" s="200" t="s">
        <v>262</v>
      </c>
      <c r="E448" s="35"/>
      <c r="F448" s="221" t="s">
        <v>1036</v>
      </c>
      <c r="G448" s="35"/>
      <c r="H448" s="35"/>
      <c r="I448" s="222"/>
      <c r="J448" s="35"/>
      <c r="K448" s="35"/>
      <c r="L448" s="38"/>
      <c r="M448" s="223"/>
      <c r="N448" s="224"/>
      <c r="O448" s="70"/>
      <c r="P448" s="70"/>
      <c r="Q448" s="70"/>
      <c r="R448" s="70"/>
      <c r="S448" s="70"/>
      <c r="T448" s="71"/>
      <c r="U448" s="33"/>
      <c r="V448" s="33"/>
      <c r="W448" s="33"/>
      <c r="X448" s="33"/>
      <c r="Y448" s="33"/>
      <c r="Z448" s="33"/>
      <c r="AA448" s="33"/>
      <c r="AB448" s="33"/>
      <c r="AC448" s="33"/>
      <c r="AD448" s="33"/>
      <c r="AE448" s="33"/>
      <c r="AT448" s="16" t="s">
        <v>262</v>
      </c>
      <c r="AU448" s="16" t="s">
        <v>86</v>
      </c>
    </row>
    <row r="449" spans="1:65" s="2" customFormat="1" ht="24.2" customHeight="1">
      <c r="A449" s="33"/>
      <c r="B449" s="34"/>
      <c r="C449" s="185" t="s">
        <v>1061</v>
      </c>
      <c r="D449" s="185" t="s">
        <v>153</v>
      </c>
      <c r="E449" s="186" t="s">
        <v>1062</v>
      </c>
      <c r="F449" s="187" t="s">
        <v>1063</v>
      </c>
      <c r="G449" s="188" t="s">
        <v>164</v>
      </c>
      <c r="H449" s="189">
        <v>1</v>
      </c>
      <c r="I449" s="190"/>
      <c r="J449" s="191">
        <f>ROUND(I449*H449,2)</f>
        <v>0</v>
      </c>
      <c r="K449" s="187" t="s">
        <v>1777</v>
      </c>
      <c r="L449" s="38"/>
      <c r="M449" s="192" t="s">
        <v>1</v>
      </c>
      <c r="N449" s="193" t="s">
        <v>41</v>
      </c>
      <c r="O449" s="70"/>
      <c r="P449" s="194">
        <f>O449*H449</f>
        <v>0</v>
      </c>
      <c r="Q449" s="194">
        <v>0</v>
      </c>
      <c r="R449" s="194">
        <f>Q449*H449</f>
        <v>0</v>
      </c>
      <c r="S449" s="194">
        <v>0</v>
      </c>
      <c r="T449" s="195">
        <f>S449*H449</f>
        <v>0</v>
      </c>
      <c r="U449" s="33"/>
      <c r="V449" s="33"/>
      <c r="W449" s="33"/>
      <c r="X449" s="33"/>
      <c r="Y449" s="33"/>
      <c r="Z449" s="33"/>
      <c r="AA449" s="33"/>
      <c r="AB449" s="33"/>
      <c r="AC449" s="33"/>
      <c r="AD449" s="33"/>
      <c r="AE449" s="33"/>
      <c r="AR449" s="196" t="s">
        <v>237</v>
      </c>
      <c r="AT449" s="196" t="s">
        <v>153</v>
      </c>
      <c r="AU449" s="196" t="s">
        <v>86</v>
      </c>
      <c r="AY449" s="16" t="s">
        <v>150</v>
      </c>
      <c r="BE449" s="197">
        <f>IF(N449="základní",J449,0)</f>
        <v>0</v>
      </c>
      <c r="BF449" s="197">
        <f>IF(N449="snížená",J449,0)</f>
        <v>0</v>
      </c>
      <c r="BG449" s="197">
        <f>IF(N449="zákl. přenesená",J449,0)</f>
        <v>0</v>
      </c>
      <c r="BH449" s="197">
        <f>IF(N449="sníž. přenesená",J449,0)</f>
        <v>0</v>
      </c>
      <c r="BI449" s="197">
        <f>IF(N449="nulová",J449,0)</f>
        <v>0</v>
      </c>
      <c r="BJ449" s="16" t="s">
        <v>84</v>
      </c>
      <c r="BK449" s="197">
        <f>ROUND(I449*H449,2)</f>
        <v>0</v>
      </c>
      <c r="BL449" s="16" t="s">
        <v>237</v>
      </c>
      <c r="BM449" s="196" t="s">
        <v>1064</v>
      </c>
    </row>
    <row r="450" spans="1:65" s="2" customFormat="1" ht="29.25">
      <c r="A450" s="33"/>
      <c r="B450" s="34"/>
      <c r="C450" s="35"/>
      <c r="D450" s="200" t="s">
        <v>262</v>
      </c>
      <c r="E450" s="35"/>
      <c r="F450" s="221" t="s">
        <v>1036</v>
      </c>
      <c r="G450" s="35"/>
      <c r="H450" s="35"/>
      <c r="I450" s="222"/>
      <c r="J450" s="35"/>
      <c r="K450" s="35"/>
      <c r="L450" s="38"/>
      <c r="M450" s="223"/>
      <c r="N450" s="224"/>
      <c r="O450" s="70"/>
      <c r="P450" s="70"/>
      <c r="Q450" s="70"/>
      <c r="R450" s="70"/>
      <c r="S450" s="70"/>
      <c r="T450" s="71"/>
      <c r="U450" s="33"/>
      <c r="V450" s="33"/>
      <c r="W450" s="33"/>
      <c r="X450" s="33"/>
      <c r="Y450" s="33"/>
      <c r="Z450" s="33"/>
      <c r="AA450" s="33"/>
      <c r="AB450" s="33"/>
      <c r="AC450" s="33"/>
      <c r="AD450" s="33"/>
      <c r="AE450" s="33"/>
      <c r="AT450" s="16" t="s">
        <v>262</v>
      </c>
      <c r="AU450" s="16" t="s">
        <v>86</v>
      </c>
    </row>
    <row r="451" spans="1:65" s="2" customFormat="1" ht="16.5" customHeight="1">
      <c r="A451" s="33"/>
      <c r="B451" s="34"/>
      <c r="C451" s="185" t="s">
        <v>1065</v>
      </c>
      <c r="D451" s="185" t="s">
        <v>153</v>
      </c>
      <c r="E451" s="186" t="s">
        <v>1066</v>
      </c>
      <c r="F451" s="187" t="s">
        <v>1067</v>
      </c>
      <c r="G451" s="188" t="s">
        <v>164</v>
      </c>
      <c r="H451" s="189">
        <v>1</v>
      </c>
      <c r="I451" s="190"/>
      <c r="J451" s="191">
        <f>ROUND(I451*H451,2)</f>
        <v>0</v>
      </c>
      <c r="K451" s="187" t="s">
        <v>1777</v>
      </c>
      <c r="L451" s="38"/>
      <c r="M451" s="192" t="s">
        <v>1</v>
      </c>
      <c r="N451" s="193" t="s">
        <v>41</v>
      </c>
      <c r="O451" s="70"/>
      <c r="P451" s="194">
        <f>O451*H451</f>
        <v>0</v>
      </c>
      <c r="Q451" s="194">
        <v>0</v>
      </c>
      <c r="R451" s="194">
        <f>Q451*H451</f>
        <v>0</v>
      </c>
      <c r="S451" s="194">
        <v>0</v>
      </c>
      <c r="T451" s="195">
        <f>S451*H451</f>
        <v>0</v>
      </c>
      <c r="U451" s="33"/>
      <c r="V451" s="33"/>
      <c r="W451" s="33"/>
      <c r="X451" s="33"/>
      <c r="Y451" s="33"/>
      <c r="Z451" s="33"/>
      <c r="AA451" s="33"/>
      <c r="AB451" s="33"/>
      <c r="AC451" s="33"/>
      <c r="AD451" s="33"/>
      <c r="AE451" s="33"/>
      <c r="AR451" s="196" t="s">
        <v>237</v>
      </c>
      <c r="AT451" s="196" t="s">
        <v>153</v>
      </c>
      <c r="AU451" s="196" t="s">
        <v>86</v>
      </c>
      <c r="AY451" s="16" t="s">
        <v>150</v>
      </c>
      <c r="BE451" s="197">
        <f>IF(N451="základní",J451,0)</f>
        <v>0</v>
      </c>
      <c r="BF451" s="197">
        <f>IF(N451="snížená",J451,0)</f>
        <v>0</v>
      </c>
      <c r="BG451" s="197">
        <f>IF(N451="zákl. přenesená",J451,0)</f>
        <v>0</v>
      </c>
      <c r="BH451" s="197">
        <f>IF(N451="sníž. přenesená",J451,0)</f>
        <v>0</v>
      </c>
      <c r="BI451" s="197">
        <f>IF(N451="nulová",J451,0)</f>
        <v>0</v>
      </c>
      <c r="BJ451" s="16" t="s">
        <v>84</v>
      </c>
      <c r="BK451" s="197">
        <f>ROUND(I451*H451,2)</f>
        <v>0</v>
      </c>
      <c r="BL451" s="16" t="s">
        <v>237</v>
      </c>
      <c r="BM451" s="196" t="s">
        <v>1068</v>
      </c>
    </row>
    <row r="452" spans="1:65" s="2" customFormat="1" ht="21.75" customHeight="1">
      <c r="A452" s="33"/>
      <c r="B452" s="34"/>
      <c r="C452" s="185" t="s">
        <v>1069</v>
      </c>
      <c r="D452" s="185" t="s">
        <v>153</v>
      </c>
      <c r="E452" s="186" t="s">
        <v>1070</v>
      </c>
      <c r="F452" s="187" t="s">
        <v>1071</v>
      </c>
      <c r="G452" s="188" t="s">
        <v>156</v>
      </c>
      <c r="H452" s="189">
        <v>17.04</v>
      </c>
      <c r="I452" s="190"/>
      <c r="J452" s="191">
        <f>ROUND(I452*H452,2)</f>
        <v>0</v>
      </c>
      <c r="K452" s="187" t="s">
        <v>1777</v>
      </c>
      <c r="L452" s="38"/>
      <c r="M452" s="192" t="s">
        <v>1</v>
      </c>
      <c r="N452" s="193" t="s">
        <v>41</v>
      </c>
      <c r="O452" s="70"/>
      <c r="P452" s="194">
        <f>O452*H452</f>
        <v>0</v>
      </c>
      <c r="Q452" s="194">
        <v>0</v>
      </c>
      <c r="R452" s="194">
        <f>Q452*H452</f>
        <v>0</v>
      </c>
      <c r="S452" s="194">
        <v>0</v>
      </c>
      <c r="T452" s="195">
        <f>S452*H452</f>
        <v>0</v>
      </c>
      <c r="U452" s="33"/>
      <c r="V452" s="33"/>
      <c r="W452" s="33"/>
      <c r="X452" s="33"/>
      <c r="Y452" s="33"/>
      <c r="Z452" s="33"/>
      <c r="AA452" s="33"/>
      <c r="AB452" s="33"/>
      <c r="AC452" s="33"/>
      <c r="AD452" s="33"/>
      <c r="AE452" s="33"/>
      <c r="AR452" s="196" t="s">
        <v>237</v>
      </c>
      <c r="AT452" s="196" t="s">
        <v>153</v>
      </c>
      <c r="AU452" s="196" t="s">
        <v>86</v>
      </c>
      <c r="AY452" s="16" t="s">
        <v>150</v>
      </c>
      <c r="BE452" s="197">
        <f>IF(N452="základní",J452,0)</f>
        <v>0</v>
      </c>
      <c r="BF452" s="197">
        <f>IF(N452="snížená",J452,0)</f>
        <v>0</v>
      </c>
      <c r="BG452" s="197">
        <f>IF(N452="zákl. přenesená",J452,0)</f>
        <v>0</v>
      </c>
      <c r="BH452" s="197">
        <f>IF(N452="sníž. přenesená",J452,0)</f>
        <v>0</v>
      </c>
      <c r="BI452" s="197">
        <f>IF(N452="nulová",J452,0)</f>
        <v>0</v>
      </c>
      <c r="BJ452" s="16" t="s">
        <v>84</v>
      </c>
      <c r="BK452" s="197">
        <f>ROUND(I452*H452,2)</f>
        <v>0</v>
      </c>
      <c r="BL452" s="16" t="s">
        <v>237</v>
      </c>
      <c r="BM452" s="196" t="s">
        <v>1072</v>
      </c>
    </row>
    <row r="453" spans="1:65" s="2" customFormat="1" ht="19.5">
      <c r="A453" s="33"/>
      <c r="B453" s="34"/>
      <c r="C453" s="35"/>
      <c r="D453" s="200" t="s">
        <v>262</v>
      </c>
      <c r="E453" s="35"/>
      <c r="F453" s="221" t="s">
        <v>1073</v>
      </c>
      <c r="G453" s="35"/>
      <c r="H453" s="35"/>
      <c r="I453" s="222"/>
      <c r="J453" s="35"/>
      <c r="K453" s="35"/>
      <c r="L453" s="38"/>
      <c r="M453" s="223"/>
      <c r="N453" s="224"/>
      <c r="O453" s="70"/>
      <c r="P453" s="70"/>
      <c r="Q453" s="70"/>
      <c r="R453" s="70"/>
      <c r="S453" s="70"/>
      <c r="T453" s="71"/>
      <c r="U453" s="33"/>
      <c r="V453" s="33"/>
      <c r="W453" s="33"/>
      <c r="X453" s="33"/>
      <c r="Y453" s="33"/>
      <c r="Z453" s="33"/>
      <c r="AA453" s="33"/>
      <c r="AB453" s="33"/>
      <c r="AC453" s="33"/>
      <c r="AD453" s="33"/>
      <c r="AE453" s="33"/>
      <c r="AT453" s="16" t="s">
        <v>262</v>
      </c>
      <c r="AU453" s="16" t="s">
        <v>86</v>
      </c>
    </row>
    <row r="454" spans="1:65" s="13" customFormat="1">
      <c r="B454" s="198"/>
      <c r="C454" s="199"/>
      <c r="D454" s="200" t="s">
        <v>160</v>
      </c>
      <c r="E454" s="201" t="s">
        <v>1</v>
      </c>
      <c r="F454" s="202" t="s">
        <v>1074</v>
      </c>
      <c r="G454" s="199"/>
      <c r="H454" s="203">
        <v>17.04</v>
      </c>
      <c r="I454" s="204"/>
      <c r="J454" s="199"/>
      <c r="K454" s="199"/>
      <c r="L454" s="205"/>
      <c r="M454" s="206"/>
      <c r="N454" s="207"/>
      <c r="O454" s="207"/>
      <c r="P454" s="207"/>
      <c r="Q454" s="207"/>
      <c r="R454" s="207"/>
      <c r="S454" s="207"/>
      <c r="T454" s="208"/>
      <c r="AT454" s="209" t="s">
        <v>160</v>
      </c>
      <c r="AU454" s="209" t="s">
        <v>86</v>
      </c>
      <c r="AV454" s="13" t="s">
        <v>86</v>
      </c>
      <c r="AW454" s="13" t="s">
        <v>33</v>
      </c>
      <c r="AX454" s="13" t="s">
        <v>84</v>
      </c>
      <c r="AY454" s="209" t="s">
        <v>150</v>
      </c>
    </row>
    <row r="455" spans="1:65" s="2" customFormat="1" ht="33" customHeight="1">
      <c r="A455" s="33"/>
      <c r="B455" s="34"/>
      <c r="C455" s="185" t="s">
        <v>1075</v>
      </c>
      <c r="D455" s="185" t="s">
        <v>153</v>
      </c>
      <c r="E455" s="186" t="s">
        <v>1076</v>
      </c>
      <c r="F455" s="187" t="s">
        <v>1077</v>
      </c>
      <c r="G455" s="188" t="s">
        <v>164</v>
      </c>
      <c r="H455" s="189">
        <v>5</v>
      </c>
      <c r="I455" s="190"/>
      <c r="J455" s="191">
        <f>ROUND(I455*H455,2)</f>
        <v>0</v>
      </c>
      <c r="K455" s="187" t="s">
        <v>157</v>
      </c>
      <c r="L455" s="38"/>
      <c r="M455" s="192" t="s">
        <v>1</v>
      </c>
      <c r="N455" s="193" t="s">
        <v>41</v>
      </c>
      <c r="O455" s="70"/>
      <c r="P455" s="194">
        <f>O455*H455</f>
        <v>0</v>
      </c>
      <c r="Q455" s="194">
        <v>0</v>
      </c>
      <c r="R455" s="194">
        <f>Q455*H455</f>
        <v>0</v>
      </c>
      <c r="S455" s="194">
        <v>5.0000000000000001E-3</v>
      </c>
      <c r="T455" s="195">
        <f>S455*H455</f>
        <v>2.5000000000000001E-2</v>
      </c>
      <c r="U455" s="33"/>
      <c r="V455" s="33"/>
      <c r="W455" s="33"/>
      <c r="X455" s="33"/>
      <c r="Y455" s="33"/>
      <c r="Z455" s="33"/>
      <c r="AA455" s="33"/>
      <c r="AB455" s="33"/>
      <c r="AC455" s="33"/>
      <c r="AD455" s="33"/>
      <c r="AE455" s="33"/>
      <c r="AR455" s="196" t="s">
        <v>237</v>
      </c>
      <c r="AT455" s="196" t="s">
        <v>153</v>
      </c>
      <c r="AU455" s="196" t="s">
        <v>86</v>
      </c>
      <c r="AY455" s="16" t="s">
        <v>150</v>
      </c>
      <c r="BE455" s="197">
        <f>IF(N455="základní",J455,0)</f>
        <v>0</v>
      </c>
      <c r="BF455" s="197">
        <f>IF(N455="snížená",J455,0)</f>
        <v>0</v>
      </c>
      <c r="BG455" s="197">
        <f>IF(N455="zákl. přenesená",J455,0)</f>
        <v>0</v>
      </c>
      <c r="BH455" s="197">
        <f>IF(N455="sníž. přenesená",J455,0)</f>
        <v>0</v>
      </c>
      <c r="BI455" s="197">
        <f>IF(N455="nulová",J455,0)</f>
        <v>0</v>
      </c>
      <c r="BJ455" s="16" t="s">
        <v>84</v>
      </c>
      <c r="BK455" s="197">
        <f>ROUND(I455*H455,2)</f>
        <v>0</v>
      </c>
      <c r="BL455" s="16" t="s">
        <v>237</v>
      </c>
      <c r="BM455" s="196" t="s">
        <v>1078</v>
      </c>
    </row>
    <row r="456" spans="1:65" s="2" customFormat="1" ht="24.2" customHeight="1">
      <c r="A456" s="33"/>
      <c r="B456" s="34"/>
      <c r="C456" s="185" t="s">
        <v>1079</v>
      </c>
      <c r="D456" s="185" t="s">
        <v>153</v>
      </c>
      <c r="E456" s="186" t="s">
        <v>1080</v>
      </c>
      <c r="F456" s="187" t="s">
        <v>1081</v>
      </c>
      <c r="G456" s="188" t="s">
        <v>164</v>
      </c>
      <c r="H456" s="189">
        <v>6</v>
      </c>
      <c r="I456" s="190"/>
      <c r="J456" s="191">
        <f>ROUND(I456*H456,2)</f>
        <v>0</v>
      </c>
      <c r="K456" s="187" t="s">
        <v>157</v>
      </c>
      <c r="L456" s="38"/>
      <c r="M456" s="192" t="s">
        <v>1</v>
      </c>
      <c r="N456" s="193" t="s">
        <v>41</v>
      </c>
      <c r="O456" s="70"/>
      <c r="P456" s="194">
        <f>O456*H456</f>
        <v>0</v>
      </c>
      <c r="Q456" s="194">
        <v>0</v>
      </c>
      <c r="R456" s="194">
        <f>Q456*H456</f>
        <v>0</v>
      </c>
      <c r="S456" s="194">
        <v>0</v>
      </c>
      <c r="T456" s="195">
        <f>S456*H456</f>
        <v>0</v>
      </c>
      <c r="U456" s="33"/>
      <c r="V456" s="33"/>
      <c r="W456" s="33"/>
      <c r="X456" s="33"/>
      <c r="Y456" s="33"/>
      <c r="Z456" s="33"/>
      <c r="AA456" s="33"/>
      <c r="AB456" s="33"/>
      <c r="AC456" s="33"/>
      <c r="AD456" s="33"/>
      <c r="AE456" s="33"/>
      <c r="AR456" s="196" t="s">
        <v>237</v>
      </c>
      <c r="AT456" s="196" t="s">
        <v>153</v>
      </c>
      <c r="AU456" s="196" t="s">
        <v>86</v>
      </c>
      <c r="AY456" s="16" t="s">
        <v>150</v>
      </c>
      <c r="BE456" s="197">
        <f>IF(N456="základní",J456,0)</f>
        <v>0</v>
      </c>
      <c r="BF456" s="197">
        <f>IF(N456="snížená",J456,0)</f>
        <v>0</v>
      </c>
      <c r="BG456" s="197">
        <f>IF(N456="zákl. přenesená",J456,0)</f>
        <v>0</v>
      </c>
      <c r="BH456" s="197">
        <f>IF(N456="sníž. přenesená",J456,0)</f>
        <v>0</v>
      </c>
      <c r="BI456" s="197">
        <f>IF(N456="nulová",J456,0)</f>
        <v>0</v>
      </c>
      <c r="BJ456" s="16" t="s">
        <v>84</v>
      </c>
      <c r="BK456" s="197">
        <f>ROUND(I456*H456,2)</f>
        <v>0</v>
      </c>
      <c r="BL456" s="16" t="s">
        <v>237</v>
      </c>
      <c r="BM456" s="196" t="s">
        <v>1082</v>
      </c>
    </row>
    <row r="457" spans="1:65" s="2" customFormat="1" ht="24.2" customHeight="1">
      <c r="A457" s="33"/>
      <c r="B457" s="34"/>
      <c r="C457" s="185" t="s">
        <v>1083</v>
      </c>
      <c r="D457" s="185" t="s">
        <v>153</v>
      </c>
      <c r="E457" s="186" t="s">
        <v>1084</v>
      </c>
      <c r="F457" s="187" t="s">
        <v>1085</v>
      </c>
      <c r="G457" s="188" t="s">
        <v>164</v>
      </c>
      <c r="H457" s="189">
        <v>6</v>
      </c>
      <c r="I457" s="190"/>
      <c r="J457" s="191">
        <f>ROUND(I457*H457,2)</f>
        <v>0</v>
      </c>
      <c r="K457" s="187" t="s">
        <v>157</v>
      </c>
      <c r="L457" s="38"/>
      <c r="M457" s="192" t="s">
        <v>1</v>
      </c>
      <c r="N457" s="193" t="s">
        <v>41</v>
      </c>
      <c r="O457" s="70"/>
      <c r="P457" s="194">
        <f>O457*H457</f>
        <v>0</v>
      </c>
      <c r="Q457" s="194">
        <v>0</v>
      </c>
      <c r="R457" s="194">
        <f>Q457*H457</f>
        <v>0</v>
      </c>
      <c r="S457" s="194">
        <v>0</v>
      </c>
      <c r="T457" s="195">
        <f>S457*H457</f>
        <v>0</v>
      </c>
      <c r="U457" s="33"/>
      <c r="V457" s="33"/>
      <c r="W457" s="33"/>
      <c r="X457" s="33"/>
      <c r="Y457" s="33"/>
      <c r="Z457" s="33"/>
      <c r="AA457" s="33"/>
      <c r="AB457" s="33"/>
      <c r="AC457" s="33"/>
      <c r="AD457" s="33"/>
      <c r="AE457" s="33"/>
      <c r="AR457" s="196" t="s">
        <v>237</v>
      </c>
      <c r="AT457" s="196" t="s">
        <v>153</v>
      </c>
      <c r="AU457" s="196" t="s">
        <v>86</v>
      </c>
      <c r="AY457" s="16" t="s">
        <v>150</v>
      </c>
      <c r="BE457" s="197">
        <f>IF(N457="základní",J457,0)</f>
        <v>0</v>
      </c>
      <c r="BF457" s="197">
        <f>IF(N457="snížená",J457,0)</f>
        <v>0</v>
      </c>
      <c r="BG457" s="197">
        <f>IF(N457="zákl. přenesená",J457,0)</f>
        <v>0</v>
      </c>
      <c r="BH457" s="197">
        <f>IF(N457="sníž. přenesená",J457,0)</f>
        <v>0</v>
      </c>
      <c r="BI457" s="197">
        <f>IF(N457="nulová",J457,0)</f>
        <v>0</v>
      </c>
      <c r="BJ457" s="16" t="s">
        <v>84</v>
      </c>
      <c r="BK457" s="197">
        <f>ROUND(I457*H457,2)</f>
        <v>0</v>
      </c>
      <c r="BL457" s="16" t="s">
        <v>237</v>
      </c>
      <c r="BM457" s="196" t="s">
        <v>1086</v>
      </c>
    </row>
    <row r="458" spans="1:65" s="2" customFormat="1" ht="16.5" customHeight="1">
      <c r="A458" s="33"/>
      <c r="B458" s="34"/>
      <c r="C458" s="225" t="s">
        <v>1087</v>
      </c>
      <c r="D458" s="225" t="s">
        <v>321</v>
      </c>
      <c r="E458" s="226" t="s">
        <v>1088</v>
      </c>
      <c r="F458" s="227" t="s">
        <v>1089</v>
      </c>
      <c r="G458" s="228" t="s">
        <v>182</v>
      </c>
      <c r="H458" s="229">
        <v>7.2</v>
      </c>
      <c r="I458" s="230"/>
      <c r="J458" s="231">
        <f>ROUND(I458*H458,2)</f>
        <v>0</v>
      </c>
      <c r="K458" s="227" t="s">
        <v>157</v>
      </c>
      <c r="L458" s="232"/>
      <c r="M458" s="233" t="s">
        <v>1</v>
      </c>
      <c r="N458" s="234" t="s">
        <v>41</v>
      </c>
      <c r="O458" s="70"/>
      <c r="P458" s="194">
        <f>O458*H458</f>
        <v>0</v>
      </c>
      <c r="Q458" s="194">
        <v>3.0000000000000001E-3</v>
      </c>
      <c r="R458" s="194">
        <f>Q458*H458</f>
        <v>2.1600000000000001E-2</v>
      </c>
      <c r="S458" s="194">
        <v>0</v>
      </c>
      <c r="T458" s="195">
        <f>S458*H458</f>
        <v>0</v>
      </c>
      <c r="U458" s="33"/>
      <c r="V458" s="33"/>
      <c r="W458" s="33"/>
      <c r="X458" s="33"/>
      <c r="Y458" s="33"/>
      <c r="Z458" s="33"/>
      <c r="AA458" s="33"/>
      <c r="AB458" s="33"/>
      <c r="AC458" s="33"/>
      <c r="AD458" s="33"/>
      <c r="AE458" s="33"/>
      <c r="AR458" s="196" t="s">
        <v>312</v>
      </c>
      <c r="AT458" s="196" t="s">
        <v>321</v>
      </c>
      <c r="AU458" s="196" t="s">
        <v>86</v>
      </c>
      <c r="AY458" s="16" t="s">
        <v>150</v>
      </c>
      <c r="BE458" s="197">
        <f>IF(N458="základní",J458,0)</f>
        <v>0</v>
      </c>
      <c r="BF458" s="197">
        <f>IF(N458="snížená",J458,0)</f>
        <v>0</v>
      </c>
      <c r="BG458" s="197">
        <f>IF(N458="zákl. přenesená",J458,0)</f>
        <v>0</v>
      </c>
      <c r="BH458" s="197">
        <f>IF(N458="sníž. přenesená",J458,0)</f>
        <v>0</v>
      </c>
      <c r="BI458" s="197">
        <f>IF(N458="nulová",J458,0)</f>
        <v>0</v>
      </c>
      <c r="BJ458" s="16" t="s">
        <v>84</v>
      </c>
      <c r="BK458" s="197">
        <f>ROUND(I458*H458,2)</f>
        <v>0</v>
      </c>
      <c r="BL458" s="16" t="s">
        <v>237</v>
      </c>
      <c r="BM458" s="196" t="s">
        <v>1090</v>
      </c>
    </row>
    <row r="459" spans="1:65" s="2" customFormat="1" ht="19.5">
      <c r="A459" s="33"/>
      <c r="B459" s="34"/>
      <c r="C459" s="35"/>
      <c r="D459" s="200" t="s">
        <v>262</v>
      </c>
      <c r="E459" s="35"/>
      <c r="F459" s="221" t="s">
        <v>1091</v>
      </c>
      <c r="G459" s="35"/>
      <c r="H459" s="35"/>
      <c r="I459" s="222"/>
      <c r="J459" s="35"/>
      <c r="K459" s="35"/>
      <c r="L459" s="38"/>
      <c r="M459" s="223"/>
      <c r="N459" s="224"/>
      <c r="O459" s="70"/>
      <c r="P459" s="70"/>
      <c r="Q459" s="70"/>
      <c r="R459" s="70"/>
      <c r="S459" s="70"/>
      <c r="T459" s="71"/>
      <c r="U459" s="33"/>
      <c r="V459" s="33"/>
      <c r="W459" s="33"/>
      <c r="X459" s="33"/>
      <c r="Y459" s="33"/>
      <c r="Z459" s="33"/>
      <c r="AA459" s="33"/>
      <c r="AB459" s="33"/>
      <c r="AC459" s="33"/>
      <c r="AD459" s="33"/>
      <c r="AE459" s="33"/>
      <c r="AT459" s="16" t="s">
        <v>262</v>
      </c>
      <c r="AU459" s="16" t="s">
        <v>86</v>
      </c>
    </row>
    <row r="460" spans="1:65" s="13" customFormat="1">
      <c r="B460" s="198"/>
      <c r="C460" s="199"/>
      <c r="D460" s="200" t="s">
        <v>160</v>
      </c>
      <c r="E460" s="201" t="s">
        <v>1</v>
      </c>
      <c r="F460" s="202" t="s">
        <v>1092</v>
      </c>
      <c r="G460" s="199"/>
      <c r="H460" s="203">
        <v>7.2</v>
      </c>
      <c r="I460" s="204"/>
      <c r="J460" s="199"/>
      <c r="K460" s="199"/>
      <c r="L460" s="205"/>
      <c r="M460" s="206"/>
      <c r="N460" s="207"/>
      <c r="O460" s="207"/>
      <c r="P460" s="207"/>
      <c r="Q460" s="207"/>
      <c r="R460" s="207"/>
      <c r="S460" s="207"/>
      <c r="T460" s="208"/>
      <c r="AT460" s="209" t="s">
        <v>160</v>
      </c>
      <c r="AU460" s="209" t="s">
        <v>86</v>
      </c>
      <c r="AV460" s="13" t="s">
        <v>86</v>
      </c>
      <c r="AW460" s="13" t="s">
        <v>33</v>
      </c>
      <c r="AX460" s="13" t="s">
        <v>84</v>
      </c>
      <c r="AY460" s="209" t="s">
        <v>150</v>
      </c>
    </row>
    <row r="461" spans="1:65" s="2" customFormat="1" ht="16.5" customHeight="1">
      <c r="A461" s="33"/>
      <c r="B461" s="34"/>
      <c r="C461" s="225" t="s">
        <v>1093</v>
      </c>
      <c r="D461" s="225" t="s">
        <v>321</v>
      </c>
      <c r="E461" s="226" t="s">
        <v>1094</v>
      </c>
      <c r="F461" s="227" t="s">
        <v>1095</v>
      </c>
      <c r="G461" s="228" t="s">
        <v>1096</v>
      </c>
      <c r="H461" s="229">
        <v>6</v>
      </c>
      <c r="I461" s="230"/>
      <c r="J461" s="231">
        <f>ROUND(I461*H461,2)</f>
        <v>0</v>
      </c>
      <c r="K461" s="227" t="s">
        <v>157</v>
      </c>
      <c r="L461" s="232"/>
      <c r="M461" s="233" t="s">
        <v>1</v>
      </c>
      <c r="N461" s="234" t="s">
        <v>41</v>
      </c>
      <c r="O461" s="70"/>
      <c r="P461" s="194">
        <f>O461*H461</f>
        <v>0</v>
      </c>
      <c r="Q461" s="194">
        <v>2.0000000000000001E-4</v>
      </c>
      <c r="R461" s="194">
        <f>Q461*H461</f>
        <v>1.2000000000000001E-3</v>
      </c>
      <c r="S461" s="194">
        <v>0</v>
      </c>
      <c r="T461" s="195">
        <f>S461*H461</f>
        <v>0</v>
      </c>
      <c r="U461" s="33"/>
      <c r="V461" s="33"/>
      <c r="W461" s="33"/>
      <c r="X461" s="33"/>
      <c r="Y461" s="33"/>
      <c r="Z461" s="33"/>
      <c r="AA461" s="33"/>
      <c r="AB461" s="33"/>
      <c r="AC461" s="33"/>
      <c r="AD461" s="33"/>
      <c r="AE461" s="33"/>
      <c r="AR461" s="196" t="s">
        <v>312</v>
      </c>
      <c r="AT461" s="196" t="s">
        <v>321</v>
      </c>
      <c r="AU461" s="196" t="s">
        <v>86</v>
      </c>
      <c r="AY461" s="16" t="s">
        <v>150</v>
      </c>
      <c r="BE461" s="197">
        <f>IF(N461="základní",J461,0)</f>
        <v>0</v>
      </c>
      <c r="BF461" s="197">
        <f>IF(N461="snížená",J461,0)</f>
        <v>0</v>
      </c>
      <c r="BG461" s="197">
        <f>IF(N461="zákl. přenesená",J461,0)</f>
        <v>0</v>
      </c>
      <c r="BH461" s="197">
        <f>IF(N461="sníž. přenesená",J461,0)</f>
        <v>0</v>
      </c>
      <c r="BI461" s="197">
        <f>IF(N461="nulová",J461,0)</f>
        <v>0</v>
      </c>
      <c r="BJ461" s="16" t="s">
        <v>84</v>
      </c>
      <c r="BK461" s="197">
        <f>ROUND(I461*H461,2)</f>
        <v>0</v>
      </c>
      <c r="BL461" s="16" t="s">
        <v>237</v>
      </c>
      <c r="BM461" s="196" t="s">
        <v>1097</v>
      </c>
    </row>
    <row r="462" spans="1:65" s="2" customFormat="1" ht="24.2" customHeight="1">
      <c r="A462" s="33"/>
      <c r="B462" s="34"/>
      <c r="C462" s="185" t="s">
        <v>1098</v>
      </c>
      <c r="D462" s="185" t="s">
        <v>153</v>
      </c>
      <c r="E462" s="186" t="s">
        <v>1099</v>
      </c>
      <c r="F462" s="187" t="s">
        <v>1100</v>
      </c>
      <c r="G462" s="188" t="s">
        <v>182</v>
      </c>
      <c r="H462" s="189">
        <v>1.6</v>
      </c>
      <c r="I462" s="190"/>
      <c r="J462" s="191">
        <f>ROUND(I462*H462,2)</f>
        <v>0</v>
      </c>
      <c r="K462" s="187" t="s">
        <v>1777</v>
      </c>
      <c r="L462" s="38"/>
      <c r="M462" s="192" t="s">
        <v>1</v>
      </c>
      <c r="N462" s="193" t="s">
        <v>41</v>
      </c>
      <c r="O462" s="70"/>
      <c r="P462" s="194">
        <f>O462*H462</f>
        <v>0</v>
      </c>
      <c r="Q462" s="194">
        <v>0</v>
      </c>
      <c r="R462" s="194">
        <f>Q462*H462</f>
        <v>0</v>
      </c>
      <c r="S462" s="194">
        <v>0</v>
      </c>
      <c r="T462" s="195">
        <f>S462*H462</f>
        <v>0</v>
      </c>
      <c r="U462" s="33"/>
      <c r="V462" s="33"/>
      <c r="W462" s="33"/>
      <c r="X462" s="33"/>
      <c r="Y462" s="33"/>
      <c r="Z462" s="33"/>
      <c r="AA462" s="33"/>
      <c r="AB462" s="33"/>
      <c r="AC462" s="33"/>
      <c r="AD462" s="33"/>
      <c r="AE462" s="33"/>
      <c r="AR462" s="196" t="s">
        <v>237</v>
      </c>
      <c r="AT462" s="196" t="s">
        <v>153</v>
      </c>
      <c r="AU462" s="196" t="s">
        <v>86</v>
      </c>
      <c r="AY462" s="16" t="s">
        <v>150</v>
      </c>
      <c r="BE462" s="197">
        <f>IF(N462="základní",J462,0)</f>
        <v>0</v>
      </c>
      <c r="BF462" s="197">
        <f>IF(N462="snížená",J462,0)</f>
        <v>0</v>
      </c>
      <c r="BG462" s="197">
        <f>IF(N462="zákl. přenesená",J462,0)</f>
        <v>0</v>
      </c>
      <c r="BH462" s="197">
        <f>IF(N462="sníž. přenesená",J462,0)</f>
        <v>0</v>
      </c>
      <c r="BI462" s="197">
        <f>IF(N462="nulová",J462,0)</f>
        <v>0</v>
      </c>
      <c r="BJ462" s="16" t="s">
        <v>84</v>
      </c>
      <c r="BK462" s="197">
        <f>ROUND(I462*H462,2)</f>
        <v>0</v>
      </c>
      <c r="BL462" s="16" t="s">
        <v>237</v>
      </c>
      <c r="BM462" s="196" t="s">
        <v>1101</v>
      </c>
    </row>
    <row r="463" spans="1:65" s="2" customFormat="1" ht="24.2" customHeight="1">
      <c r="A463" s="33"/>
      <c r="B463" s="34"/>
      <c r="C463" s="185" t="s">
        <v>1102</v>
      </c>
      <c r="D463" s="185" t="s">
        <v>153</v>
      </c>
      <c r="E463" s="186" t="s">
        <v>1103</v>
      </c>
      <c r="F463" s="187" t="s">
        <v>1104</v>
      </c>
      <c r="G463" s="188" t="s">
        <v>482</v>
      </c>
      <c r="H463" s="235"/>
      <c r="I463" s="190"/>
      <c r="J463" s="191">
        <f>ROUND(I463*H463,2)</f>
        <v>0</v>
      </c>
      <c r="K463" s="187" t="s">
        <v>157</v>
      </c>
      <c r="L463" s="38"/>
      <c r="M463" s="192" t="s">
        <v>1</v>
      </c>
      <c r="N463" s="193" t="s">
        <v>41</v>
      </c>
      <c r="O463" s="70"/>
      <c r="P463" s="194">
        <f>O463*H463</f>
        <v>0</v>
      </c>
      <c r="Q463" s="194">
        <v>0</v>
      </c>
      <c r="R463" s="194">
        <f>Q463*H463</f>
        <v>0</v>
      </c>
      <c r="S463" s="194">
        <v>0</v>
      </c>
      <c r="T463" s="195">
        <f>S463*H463</f>
        <v>0</v>
      </c>
      <c r="U463" s="33"/>
      <c r="V463" s="33"/>
      <c r="W463" s="33"/>
      <c r="X463" s="33"/>
      <c r="Y463" s="33"/>
      <c r="Z463" s="33"/>
      <c r="AA463" s="33"/>
      <c r="AB463" s="33"/>
      <c r="AC463" s="33"/>
      <c r="AD463" s="33"/>
      <c r="AE463" s="33"/>
      <c r="AR463" s="196" t="s">
        <v>237</v>
      </c>
      <c r="AT463" s="196" t="s">
        <v>153</v>
      </c>
      <c r="AU463" s="196" t="s">
        <v>86</v>
      </c>
      <c r="AY463" s="16" t="s">
        <v>150</v>
      </c>
      <c r="BE463" s="197">
        <f>IF(N463="základní",J463,0)</f>
        <v>0</v>
      </c>
      <c r="BF463" s="197">
        <f>IF(N463="snížená",J463,0)</f>
        <v>0</v>
      </c>
      <c r="BG463" s="197">
        <f>IF(N463="zákl. přenesená",J463,0)</f>
        <v>0</v>
      </c>
      <c r="BH463" s="197">
        <f>IF(N463="sníž. přenesená",J463,0)</f>
        <v>0</v>
      </c>
      <c r="BI463" s="197">
        <f>IF(N463="nulová",J463,0)</f>
        <v>0</v>
      </c>
      <c r="BJ463" s="16" t="s">
        <v>84</v>
      </c>
      <c r="BK463" s="197">
        <f>ROUND(I463*H463,2)</f>
        <v>0</v>
      </c>
      <c r="BL463" s="16" t="s">
        <v>237</v>
      </c>
      <c r="BM463" s="196" t="s">
        <v>1105</v>
      </c>
    </row>
    <row r="464" spans="1:65" s="12" customFormat="1" ht="22.9" customHeight="1">
      <c r="B464" s="169"/>
      <c r="C464" s="170"/>
      <c r="D464" s="171" t="s">
        <v>75</v>
      </c>
      <c r="E464" s="183" t="s">
        <v>1106</v>
      </c>
      <c r="F464" s="183" t="s">
        <v>1107</v>
      </c>
      <c r="G464" s="170"/>
      <c r="H464" s="170"/>
      <c r="I464" s="173"/>
      <c r="J464" s="184">
        <f>BK464</f>
        <v>0</v>
      </c>
      <c r="K464" s="170"/>
      <c r="L464" s="175"/>
      <c r="M464" s="176"/>
      <c r="N464" s="177"/>
      <c r="O464" s="177"/>
      <c r="P464" s="178">
        <f>SUM(P465:P468)</f>
        <v>0</v>
      </c>
      <c r="Q464" s="177"/>
      <c r="R464" s="178">
        <f>SUM(R465:R468)</f>
        <v>0</v>
      </c>
      <c r="S464" s="177"/>
      <c r="T464" s="179">
        <f>SUM(T465:T468)</f>
        <v>0.05</v>
      </c>
      <c r="AR464" s="180" t="s">
        <v>86</v>
      </c>
      <c r="AT464" s="181" t="s">
        <v>75</v>
      </c>
      <c r="AU464" s="181" t="s">
        <v>84</v>
      </c>
      <c r="AY464" s="180" t="s">
        <v>150</v>
      </c>
      <c r="BK464" s="182">
        <f>SUM(BK465:BK468)</f>
        <v>0</v>
      </c>
    </row>
    <row r="465" spans="1:65" s="2" customFormat="1" ht="24.2" customHeight="1">
      <c r="A465" s="33"/>
      <c r="B465" s="34"/>
      <c r="C465" s="185" t="s">
        <v>1108</v>
      </c>
      <c r="D465" s="185" t="s">
        <v>153</v>
      </c>
      <c r="E465" s="186" t="s">
        <v>1109</v>
      </c>
      <c r="F465" s="187" t="s">
        <v>1110</v>
      </c>
      <c r="G465" s="188" t="s">
        <v>164</v>
      </c>
      <c r="H465" s="189">
        <v>1</v>
      </c>
      <c r="I465" s="190"/>
      <c r="J465" s="191">
        <f>ROUND(I465*H465,2)</f>
        <v>0</v>
      </c>
      <c r="K465" s="187" t="s">
        <v>1777</v>
      </c>
      <c r="L465" s="38"/>
      <c r="M465" s="192" t="s">
        <v>1</v>
      </c>
      <c r="N465" s="193" t="s">
        <v>41</v>
      </c>
      <c r="O465" s="70"/>
      <c r="P465" s="194">
        <f>O465*H465</f>
        <v>0</v>
      </c>
      <c r="Q465" s="194">
        <v>0</v>
      </c>
      <c r="R465" s="194">
        <f>Q465*H465</f>
        <v>0</v>
      </c>
      <c r="S465" s="194">
        <v>0</v>
      </c>
      <c r="T465" s="195">
        <f>S465*H465</f>
        <v>0</v>
      </c>
      <c r="U465" s="33"/>
      <c r="V465" s="33"/>
      <c r="W465" s="33"/>
      <c r="X465" s="33"/>
      <c r="Y465" s="33"/>
      <c r="Z465" s="33"/>
      <c r="AA465" s="33"/>
      <c r="AB465" s="33"/>
      <c r="AC465" s="33"/>
      <c r="AD465" s="33"/>
      <c r="AE465" s="33"/>
      <c r="AR465" s="196" t="s">
        <v>237</v>
      </c>
      <c r="AT465" s="196" t="s">
        <v>153</v>
      </c>
      <c r="AU465" s="196" t="s">
        <v>86</v>
      </c>
      <c r="AY465" s="16" t="s">
        <v>150</v>
      </c>
      <c r="BE465" s="197">
        <f>IF(N465="základní",J465,0)</f>
        <v>0</v>
      </c>
      <c r="BF465" s="197">
        <f>IF(N465="snížená",J465,0)</f>
        <v>0</v>
      </c>
      <c r="BG465" s="197">
        <f>IF(N465="zákl. přenesená",J465,0)</f>
        <v>0</v>
      </c>
      <c r="BH465" s="197">
        <f>IF(N465="sníž. přenesená",J465,0)</f>
        <v>0</v>
      </c>
      <c r="BI465" s="197">
        <f>IF(N465="nulová",J465,0)</f>
        <v>0</v>
      </c>
      <c r="BJ465" s="16" t="s">
        <v>84</v>
      </c>
      <c r="BK465" s="197">
        <f>ROUND(I465*H465,2)</f>
        <v>0</v>
      </c>
      <c r="BL465" s="16" t="s">
        <v>237</v>
      </c>
      <c r="BM465" s="196" t="s">
        <v>1111</v>
      </c>
    </row>
    <row r="466" spans="1:65" s="2" customFormat="1" ht="19.5">
      <c r="A466" s="33"/>
      <c r="B466" s="34"/>
      <c r="C466" s="35"/>
      <c r="D466" s="200" t="s">
        <v>262</v>
      </c>
      <c r="E466" s="35"/>
      <c r="F466" s="221" t="s">
        <v>1073</v>
      </c>
      <c r="G466" s="35"/>
      <c r="H466" s="35"/>
      <c r="I466" s="222"/>
      <c r="J466" s="35"/>
      <c r="K466" s="35"/>
      <c r="L466" s="38"/>
      <c r="M466" s="223"/>
      <c r="N466" s="224"/>
      <c r="O466" s="70"/>
      <c r="P466" s="70"/>
      <c r="Q466" s="70"/>
      <c r="R466" s="70"/>
      <c r="S466" s="70"/>
      <c r="T466" s="71"/>
      <c r="U466" s="33"/>
      <c r="V466" s="33"/>
      <c r="W466" s="33"/>
      <c r="X466" s="33"/>
      <c r="Y466" s="33"/>
      <c r="Z466" s="33"/>
      <c r="AA466" s="33"/>
      <c r="AB466" s="33"/>
      <c r="AC466" s="33"/>
      <c r="AD466" s="33"/>
      <c r="AE466" s="33"/>
      <c r="AT466" s="16" t="s">
        <v>262</v>
      </c>
      <c r="AU466" s="16" t="s">
        <v>86</v>
      </c>
    </row>
    <row r="467" spans="1:65" s="2" customFormat="1" ht="24.2" customHeight="1">
      <c r="A467" s="33"/>
      <c r="B467" s="34"/>
      <c r="C467" s="185" t="s">
        <v>1112</v>
      </c>
      <c r="D467" s="185" t="s">
        <v>153</v>
      </c>
      <c r="E467" s="186" t="s">
        <v>1113</v>
      </c>
      <c r="F467" s="187" t="s">
        <v>1114</v>
      </c>
      <c r="G467" s="188" t="s">
        <v>1115</v>
      </c>
      <c r="H467" s="189">
        <v>50</v>
      </c>
      <c r="I467" s="190"/>
      <c r="J467" s="191">
        <f>ROUND(I467*H467,2)</f>
        <v>0</v>
      </c>
      <c r="K467" s="187" t="s">
        <v>157</v>
      </c>
      <c r="L467" s="38"/>
      <c r="M467" s="192" t="s">
        <v>1</v>
      </c>
      <c r="N467" s="193" t="s">
        <v>41</v>
      </c>
      <c r="O467" s="70"/>
      <c r="P467" s="194">
        <f>O467*H467</f>
        <v>0</v>
      </c>
      <c r="Q467" s="194">
        <v>0</v>
      </c>
      <c r="R467" s="194">
        <f>Q467*H467</f>
        <v>0</v>
      </c>
      <c r="S467" s="194">
        <v>1E-3</v>
      </c>
      <c r="T467" s="195">
        <f>S467*H467</f>
        <v>0.05</v>
      </c>
      <c r="U467" s="33"/>
      <c r="V467" s="33"/>
      <c r="W467" s="33"/>
      <c r="X467" s="33"/>
      <c r="Y467" s="33"/>
      <c r="Z467" s="33"/>
      <c r="AA467" s="33"/>
      <c r="AB467" s="33"/>
      <c r="AC467" s="33"/>
      <c r="AD467" s="33"/>
      <c r="AE467" s="33"/>
      <c r="AR467" s="196" t="s">
        <v>237</v>
      </c>
      <c r="AT467" s="196" t="s">
        <v>153</v>
      </c>
      <c r="AU467" s="196" t="s">
        <v>86</v>
      </c>
      <c r="AY467" s="16" t="s">
        <v>150</v>
      </c>
      <c r="BE467" s="197">
        <f>IF(N467="základní",J467,0)</f>
        <v>0</v>
      </c>
      <c r="BF467" s="197">
        <f>IF(N467="snížená",J467,0)</f>
        <v>0</v>
      </c>
      <c r="BG467" s="197">
        <f>IF(N467="zákl. přenesená",J467,0)</f>
        <v>0</v>
      </c>
      <c r="BH467" s="197">
        <f>IF(N467="sníž. přenesená",J467,0)</f>
        <v>0</v>
      </c>
      <c r="BI467" s="197">
        <f>IF(N467="nulová",J467,0)</f>
        <v>0</v>
      </c>
      <c r="BJ467" s="16" t="s">
        <v>84</v>
      </c>
      <c r="BK467" s="197">
        <f>ROUND(I467*H467,2)</f>
        <v>0</v>
      </c>
      <c r="BL467" s="16" t="s">
        <v>237</v>
      </c>
      <c r="BM467" s="196" t="s">
        <v>1116</v>
      </c>
    </row>
    <row r="468" spans="1:65" s="2" customFormat="1" ht="24.2" customHeight="1">
      <c r="A468" s="33"/>
      <c r="B468" s="34"/>
      <c r="C468" s="185" t="s">
        <v>1117</v>
      </c>
      <c r="D468" s="185" t="s">
        <v>153</v>
      </c>
      <c r="E468" s="186" t="s">
        <v>1118</v>
      </c>
      <c r="F468" s="187" t="s">
        <v>1119</v>
      </c>
      <c r="G468" s="188" t="s">
        <v>482</v>
      </c>
      <c r="H468" s="235"/>
      <c r="I468" s="190"/>
      <c r="J468" s="191">
        <f>ROUND(I468*H468,2)</f>
        <v>0</v>
      </c>
      <c r="K468" s="187" t="s">
        <v>157</v>
      </c>
      <c r="L468" s="38"/>
      <c r="M468" s="192" t="s">
        <v>1</v>
      </c>
      <c r="N468" s="193" t="s">
        <v>41</v>
      </c>
      <c r="O468" s="70"/>
      <c r="P468" s="194">
        <f>O468*H468</f>
        <v>0</v>
      </c>
      <c r="Q468" s="194">
        <v>0</v>
      </c>
      <c r="R468" s="194">
        <f>Q468*H468</f>
        <v>0</v>
      </c>
      <c r="S468" s="194">
        <v>0</v>
      </c>
      <c r="T468" s="195">
        <f>S468*H468</f>
        <v>0</v>
      </c>
      <c r="U468" s="33"/>
      <c r="V468" s="33"/>
      <c r="W468" s="33"/>
      <c r="X468" s="33"/>
      <c r="Y468" s="33"/>
      <c r="Z468" s="33"/>
      <c r="AA468" s="33"/>
      <c r="AB468" s="33"/>
      <c r="AC468" s="33"/>
      <c r="AD468" s="33"/>
      <c r="AE468" s="33"/>
      <c r="AR468" s="196" t="s">
        <v>237</v>
      </c>
      <c r="AT468" s="196" t="s">
        <v>153</v>
      </c>
      <c r="AU468" s="196" t="s">
        <v>86</v>
      </c>
      <c r="AY468" s="16" t="s">
        <v>150</v>
      </c>
      <c r="BE468" s="197">
        <f>IF(N468="základní",J468,0)</f>
        <v>0</v>
      </c>
      <c r="BF468" s="197">
        <f>IF(N468="snížená",J468,0)</f>
        <v>0</v>
      </c>
      <c r="BG468" s="197">
        <f>IF(N468="zákl. přenesená",J468,0)</f>
        <v>0</v>
      </c>
      <c r="BH468" s="197">
        <f>IF(N468="sníž. přenesená",J468,0)</f>
        <v>0</v>
      </c>
      <c r="BI468" s="197">
        <f>IF(N468="nulová",J468,0)</f>
        <v>0</v>
      </c>
      <c r="BJ468" s="16" t="s">
        <v>84</v>
      </c>
      <c r="BK468" s="197">
        <f>ROUND(I468*H468,2)</f>
        <v>0</v>
      </c>
      <c r="BL468" s="16" t="s">
        <v>237</v>
      </c>
      <c r="BM468" s="196" t="s">
        <v>1120</v>
      </c>
    </row>
    <row r="469" spans="1:65" s="12" customFormat="1" ht="22.9" customHeight="1">
      <c r="B469" s="169"/>
      <c r="C469" s="170"/>
      <c r="D469" s="171" t="s">
        <v>75</v>
      </c>
      <c r="E469" s="183" t="s">
        <v>1121</v>
      </c>
      <c r="F469" s="183" t="s">
        <v>1122</v>
      </c>
      <c r="G469" s="170"/>
      <c r="H469" s="170"/>
      <c r="I469" s="173"/>
      <c r="J469" s="184">
        <f>BK469</f>
        <v>0</v>
      </c>
      <c r="K469" s="170"/>
      <c r="L469" s="175"/>
      <c r="M469" s="176"/>
      <c r="N469" s="177"/>
      <c r="O469" s="177"/>
      <c r="P469" s="178">
        <f>SUM(P470:P489)</f>
        <v>0</v>
      </c>
      <c r="Q469" s="177"/>
      <c r="R469" s="178">
        <f>SUM(R470:R489)</f>
        <v>6.3223207500000012</v>
      </c>
      <c r="S469" s="177"/>
      <c r="T469" s="179">
        <f>SUM(T470:T489)</f>
        <v>0</v>
      </c>
      <c r="AR469" s="180" t="s">
        <v>86</v>
      </c>
      <c r="AT469" s="181" t="s">
        <v>75</v>
      </c>
      <c r="AU469" s="181" t="s">
        <v>84</v>
      </c>
      <c r="AY469" s="180" t="s">
        <v>150</v>
      </c>
      <c r="BK469" s="182">
        <f>SUM(BK470:BK489)</f>
        <v>0</v>
      </c>
    </row>
    <row r="470" spans="1:65" s="2" customFormat="1" ht="16.5" customHeight="1">
      <c r="A470" s="33"/>
      <c r="B470" s="34"/>
      <c r="C470" s="185" t="s">
        <v>1123</v>
      </c>
      <c r="D470" s="185" t="s">
        <v>153</v>
      </c>
      <c r="E470" s="186" t="s">
        <v>1124</v>
      </c>
      <c r="F470" s="187" t="s">
        <v>1125</v>
      </c>
      <c r="G470" s="188" t="s">
        <v>156</v>
      </c>
      <c r="H470" s="189">
        <v>118.17</v>
      </c>
      <c r="I470" s="190"/>
      <c r="J470" s="191">
        <f>ROUND(I470*H470,2)</f>
        <v>0</v>
      </c>
      <c r="K470" s="187" t="s">
        <v>157</v>
      </c>
      <c r="L470" s="38"/>
      <c r="M470" s="192" t="s">
        <v>1</v>
      </c>
      <c r="N470" s="193" t="s">
        <v>41</v>
      </c>
      <c r="O470" s="70"/>
      <c r="P470" s="194">
        <f>O470*H470</f>
        <v>0</v>
      </c>
      <c r="Q470" s="194">
        <v>0</v>
      </c>
      <c r="R470" s="194">
        <f>Q470*H470</f>
        <v>0</v>
      </c>
      <c r="S470" s="194">
        <v>0</v>
      </c>
      <c r="T470" s="195">
        <f>S470*H470</f>
        <v>0</v>
      </c>
      <c r="U470" s="33"/>
      <c r="V470" s="33"/>
      <c r="W470" s="33"/>
      <c r="X470" s="33"/>
      <c r="Y470" s="33"/>
      <c r="Z470" s="33"/>
      <c r="AA470" s="33"/>
      <c r="AB470" s="33"/>
      <c r="AC470" s="33"/>
      <c r="AD470" s="33"/>
      <c r="AE470" s="33"/>
      <c r="AR470" s="196" t="s">
        <v>237</v>
      </c>
      <c r="AT470" s="196" t="s">
        <v>153</v>
      </c>
      <c r="AU470" s="196" t="s">
        <v>86</v>
      </c>
      <c r="AY470" s="16" t="s">
        <v>150</v>
      </c>
      <c r="BE470" s="197">
        <f>IF(N470="základní",J470,0)</f>
        <v>0</v>
      </c>
      <c r="BF470" s="197">
        <f>IF(N470="snížená",J470,0)</f>
        <v>0</v>
      </c>
      <c r="BG470" s="197">
        <f>IF(N470="zákl. přenesená",J470,0)</f>
        <v>0</v>
      </c>
      <c r="BH470" s="197">
        <f>IF(N470="sníž. přenesená",J470,0)</f>
        <v>0</v>
      </c>
      <c r="BI470" s="197">
        <f>IF(N470="nulová",J470,0)</f>
        <v>0</v>
      </c>
      <c r="BJ470" s="16" t="s">
        <v>84</v>
      </c>
      <c r="BK470" s="197">
        <f>ROUND(I470*H470,2)</f>
        <v>0</v>
      </c>
      <c r="BL470" s="16" t="s">
        <v>237</v>
      </c>
      <c r="BM470" s="196" t="s">
        <v>1126</v>
      </c>
    </row>
    <row r="471" spans="1:65" s="13" customFormat="1">
      <c r="B471" s="198"/>
      <c r="C471" s="199"/>
      <c r="D471" s="200" t="s">
        <v>160</v>
      </c>
      <c r="E471" s="201" t="s">
        <v>1</v>
      </c>
      <c r="F471" s="202" t="s">
        <v>1127</v>
      </c>
      <c r="G471" s="199"/>
      <c r="H471" s="203">
        <v>118.17</v>
      </c>
      <c r="I471" s="204"/>
      <c r="J471" s="199"/>
      <c r="K471" s="199"/>
      <c r="L471" s="205"/>
      <c r="M471" s="206"/>
      <c r="N471" s="207"/>
      <c r="O471" s="207"/>
      <c r="P471" s="207"/>
      <c r="Q471" s="207"/>
      <c r="R471" s="207"/>
      <c r="S471" s="207"/>
      <c r="T471" s="208"/>
      <c r="AT471" s="209" t="s">
        <v>160</v>
      </c>
      <c r="AU471" s="209" t="s">
        <v>86</v>
      </c>
      <c r="AV471" s="13" t="s">
        <v>86</v>
      </c>
      <c r="AW471" s="13" t="s">
        <v>33</v>
      </c>
      <c r="AX471" s="13" t="s">
        <v>84</v>
      </c>
      <c r="AY471" s="209" t="s">
        <v>150</v>
      </c>
    </row>
    <row r="472" spans="1:65" s="2" customFormat="1" ht="16.5" customHeight="1">
      <c r="A472" s="33"/>
      <c r="B472" s="34"/>
      <c r="C472" s="185" t="s">
        <v>1128</v>
      </c>
      <c r="D472" s="185" t="s">
        <v>153</v>
      </c>
      <c r="E472" s="186" t="s">
        <v>1129</v>
      </c>
      <c r="F472" s="187" t="s">
        <v>1130</v>
      </c>
      <c r="G472" s="188" t="s">
        <v>156</v>
      </c>
      <c r="H472" s="189">
        <v>118.17</v>
      </c>
      <c r="I472" s="190"/>
      <c r="J472" s="191">
        <f>ROUND(I472*H472,2)</f>
        <v>0</v>
      </c>
      <c r="K472" s="187" t="s">
        <v>157</v>
      </c>
      <c r="L472" s="38"/>
      <c r="M472" s="192" t="s">
        <v>1</v>
      </c>
      <c r="N472" s="193" t="s">
        <v>41</v>
      </c>
      <c r="O472" s="70"/>
      <c r="P472" s="194">
        <f>O472*H472</f>
        <v>0</v>
      </c>
      <c r="Q472" s="194">
        <v>2.9999999999999997E-4</v>
      </c>
      <c r="R472" s="194">
        <f>Q472*H472</f>
        <v>3.5450999999999996E-2</v>
      </c>
      <c r="S472" s="194">
        <v>0</v>
      </c>
      <c r="T472" s="195">
        <f>S472*H472</f>
        <v>0</v>
      </c>
      <c r="U472" s="33"/>
      <c r="V472" s="33"/>
      <c r="W472" s="33"/>
      <c r="X472" s="33"/>
      <c r="Y472" s="33"/>
      <c r="Z472" s="33"/>
      <c r="AA472" s="33"/>
      <c r="AB472" s="33"/>
      <c r="AC472" s="33"/>
      <c r="AD472" s="33"/>
      <c r="AE472" s="33"/>
      <c r="AR472" s="196" t="s">
        <v>237</v>
      </c>
      <c r="AT472" s="196" t="s">
        <v>153</v>
      </c>
      <c r="AU472" s="196" t="s">
        <v>86</v>
      </c>
      <c r="AY472" s="16" t="s">
        <v>150</v>
      </c>
      <c r="BE472" s="197">
        <f>IF(N472="základní",J472,0)</f>
        <v>0</v>
      </c>
      <c r="BF472" s="197">
        <f>IF(N472="snížená",J472,0)</f>
        <v>0</v>
      </c>
      <c r="BG472" s="197">
        <f>IF(N472="zákl. přenesená",J472,0)</f>
        <v>0</v>
      </c>
      <c r="BH472" s="197">
        <f>IF(N472="sníž. přenesená",J472,0)</f>
        <v>0</v>
      </c>
      <c r="BI472" s="197">
        <f>IF(N472="nulová",J472,0)</f>
        <v>0</v>
      </c>
      <c r="BJ472" s="16" t="s">
        <v>84</v>
      </c>
      <c r="BK472" s="197">
        <f>ROUND(I472*H472,2)</f>
        <v>0</v>
      </c>
      <c r="BL472" s="16" t="s">
        <v>237</v>
      </c>
      <c r="BM472" s="196" t="s">
        <v>1131</v>
      </c>
    </row>
    <row r="473" spans="1:65" s="2" customFormat="1" ht="24.2" customHeight="1">
      <c r="A473" s="33"/>
      <c r="B473" s="34"/>
      <c r="C473" s="185" t="s">
        <v>1132</v>
      </c>
      <c r="D473" s="185" t="s">
        <v>153</v>
      </c>
      <c r="E473" s="186" t="s">
        <v>1133</v>
      </c>
      <c r="F473" s="187" t="s">
        <v>1134</v>
      </c>
      <c r="G473" s="188" t="s">
        <v>156</v>
      </c>
      <c r="H473" s="189">
        <v>118.17</v>
      </c>
      <c r="I473" s="190"/>
      <c r="J473" s="191">
        <f>ROUND(I473*H473,2)</f>
        <v>0</v>
      </c>
      <c r="K473" s="187" t="s">
        <v>157</v>
      </c>
      <c r="L473" s="38"/>
      <c r="M473" s="192" t="s">
        <v>1</v>
      </c>
      <c r="N473" s="193" t="s">
        <v>41</v>
      </c>
      <c r="O473" s="70"/>
      <c r="P473" s="194">
        <f>O473*H473</f>
        <v>0</v>
      </c>
      <c r="Q473" s="194">
        <v>2.5499999999999998E-2</v>
      </c>
      <c r="R473" s="194">
        <f>Q473*H473</f>
        <v>3.0133349999999997</v>
      </c>
      <c r="S473" s="194">
        <v>0</v>
      </c>
      <c r="T473" s="195">
        <f>S473*H473</f>
        <v>0</v>
      </c>
      <c r="U473" s="33"/>
      <c r="V473" s="33"/>
      <c r="W473" s="33"/>
      <c r="X473" s="33"/>
      <c r="Y473" s="33"/>
      <c r="Z473" s="33"/>
      <c r="AA473" s="33"/>
      <c r="AB473" s="33"/>
      <c r="AC473" s="33"/>
      <c r="AD473" s="33"/>
      <c r="AE473" s="33"/>
      <c r="AR473" s="196" t="s">
        <v>237</v>
      </c>
      <c r="AT473" s="196" t="s">
        <v>153</v>
      </c>
      <c r="AU473" s="196" t="s">
        <v>86</v>
      </c>
      <c r="AY473" s="16" t="s">
        <v>150</v>
      </c>
      <c r="BE473" s="197">
        <f>IF(N473="základní",J473,0)</f>
        <v>0</v>
      </c>
      <c r="BF473" s="197">
        <f>IF(N473="snížená",J473,0)</f>
        <v>0</v>
      </c>
      <c r="BG473" s="197">
        <f>IF(N473="zákl. přenesená",J473,0)</f>
        <v>0</v>
      </c>
      <c r="BH473" s="197">
        <f>IF(N473="sníž. přenesená",J473,0)</f>
        <v>0</v>
      </c>
      <c r="BI473" s="197">
        <f>IF(N473="nulová",J473,0)</f>
        <v>0</v>
      </c>
      <c r="BJ473" s="16" t="s">
        <v>84</v>
      </c>
      <c r="BK473" s="197">
        <f>ROUND(I473*H473,2)</f>
        <v>0</v>
      </c>
      <c r="BL473" s="16" t="s">
        <v>237</v>
      </c>
      <c r="BM473" s="196" t="s">
        <v>1135</v>
      </c>
    </row>
    <row r="474" spans="1:65" s="2" customFormat="1" ht="24.2" customHeight="1">
      <c r="A474" s="33"/>
      <c r="B474" s="34"/>
      <c r="C474" s="185" t="s">
        <v>1136</v>
      </c>
      <c r="D474" s="185" t="s">
        <v>153</v>
      </c>
      <c r="E474" s="186" t="s">
        <v>1137</v>
      </c>
      <c r="F474" s="187" t="s">
        <v>1138</v>
      </c>
      <c r="G474" s="188" t="s">
        <v>156</v>
      </c>
      <c r="H474" s="189">
        <v>118.23</v>
      </c>
      <c r="I474" s="190"/>
      <c r="J474" s="191">
        <f>ROUND(I474*H474,2)</f>
        <v>0</v>
      </c>
      <c r="K474" s="187" t="s">
        <v>157</v>
      </c>
      <c r="L474" s="38"/>
      <c r="M474" s="192" t="s">
        <v>1</v>
      </c>
      <c r="N474" s="193" t="s">
        <v>41</v>
      </c>
      <c r="O474" s="70"/>
      <c r="P474" s="194">
        <f>O474*H474</f>
        <v>0</v>
      </c>
      <c r="Q474" s="194">
        <v>5.3800000000000002E-3</v>
      </c>
      <c r="R474" s="194">
        <f>Q474*H474</f>
        <v>0.63607740000000002</v>
      </c>
      <c r="S474" s="194">
        <v>0</v>
      </c>
      <c r="T474" s="195">
        <f>S474*H474</f>
        <v>0</v>
      </c>
      <c r="U474" s="33"/>
      <c r="V474" s="33"/>
      <c r="W474" s="33"/>
      <c r="X474" s="33"/>
      <c r="Y474" s="33"/>
      <c r="Z474" s="33"/>
      <c r="AA474" s="33"/>
      <c r="AB474" s="33"/>
      <c r="AC474" s="33"/>
      <c r="AD474" s="33"/>
      <c r="AE474" s="33"/>
      <c r="AR474" s="196" t="s">
        <v>237</v>
      </c>
      <c r="AT474" s="196" t="s">
        <v>153</v>
      </c>
      <c r="AU474" s="196" t="s">
        <v>86</v>
      </c>
      <c r="AY474" s="16" t="s">
        <v>150</v>
      </c>
      <c r="BE474" s="197">
        <f>IF(N474="základní",J474,0)</f>
        <v>0</v>
      </c>
      <c r="BF474" s="197">
        <f>IF(N474="snížená",J474,0)</f>
        <v>0</v>
      </c>
      <c r="BG474" s="197">
        <f>IF(N474="zákl. přenesená",J474,0)</f>
        <v>0</v>
      </c>
      <c r="BH474" s="197">
        <f>IF(N474="sníž. přenesená",J474,0)</f>
        <v>0</v>
      </c>
      <c r="BI474" s="197">
        <f>IF(N474="nulová",J474,0)</f>
        <v>0</v>
      </c>
      <c r="BJ474" s="16" t="s">
        <v>84</v>
      </c>
      <c r="BK474" s="197">
        <f>ROUND(I474*H474,2)</f>
        <v>0</v>
      </c>
      <c r="BL474" s="16" t="s">
        <v>237</v>
      </c>
      <c r="BM474" s="196" t="s">
        <v>1139</v>
      </c>
    </row>
    <row r="475" spans="1:65" s="13" customFormat="1">
      <c r="B475" s="198"/>
      <c r="C475" s="199"/>
      <c r="D475" s="200" t="s">
        <v>160</v>
      </c>
      <c r="E475" s="201" t="s">
        <v>1</v>
      </c>
      <c r="F475" s="202" t="s">
        <v>1140</v>
      </c>
      <c r="G475" s="199"/>
      <c r="H475" s="203">
        <v>118.23</v>
      </c>
      <c r="I475" s="204"/>
      <c r="J475" s="199"/>
      <c r="K475" s="199"/>
      <c r="L475" s="205"/>
      <c r="M475" s="206"/>
      <c r="N475" s="207"/>
      <c r="O475" s="207"/>
      <c r="P475" s="207"/>
      <c r="Q475" s="207"/>
      <c r="R475" s="207"/>
      <c r="S475" s="207"/>
      <c r="T475" s="208"/>
      <c r="AT475" s="209" t="s">
        <v>160</v>
      </c>
      <c r="AU475" s="209" t="s">
        <v>86</v>
      </c>
      <c r="AV475" s="13" t="s">
        <v>86</v>
      </c>
      <c r="AW475" s="13" t="s">
        <v>33</v>
      </c>
      <c r="AX475" s="13" t="s">
        <v>84</v>
      </c>
      <c r="AY475" s="209" t="s">
        <v>150</v>
      </c>
    </row>
    <row r="476" spans="1:65" s="2" customFormat="1" ht="24.2" customHeight="1">
      <c r="A476" s="33"/>
      <c r="B476" s="34"/>
      <c r="C476" s="225" t="s">
        <v>1141</v>
      </c>
      <c r="D476" s="225" t="s">
        <v>321</v>
      </c>
      <c r="E476" s="226" t="s">
        <v>1142</v>
      </c>
      <c r="F476" s="227" t="s">
        <v>1143</v>
      </c>
      <c r="G476" s="228" t="s">
        <v>156</v>
      </c>
      <c r="H476" s="229">
        <v>130.053</v>
      </c>
      <c r="I476" s="230"/>
      <c r="J476" s="231">
        <f>ROUND(I476*H476,2)</f>
        <v>0</v>
      </c>
      <c r="K476" s="227" t="s">
        <v>157</v>
      </c>
      <c r="L476" s="232"/>
      <c r="M476" s="233" t="s">
        <v>1</v>
      </c>
      <c r="N476" s="234" t="s">
        <v>41</v>
      </c>
      <c r="O476" s="70"/>
      <c r="P476" s="194">
        <f>O476*H476</f>
        <v>0</v>
      </c>
      <c r="Q476" s="194">
        <v>1.9300000000000001E-2</v>
      </c>
      <c r="R476" s="194">
        <f>Q476*H476</f>
        <v>2.5100229000000001</v>
      </c>
      <c r="S476" s="194">
        <v>0</v>
      </c>
      <c r="T476" s="195">
        <f>S476*H476</f>
        <v>0</v>
      </c>
      <c r="U476" s="33"/>
      <c r="V476" s="33"/>
      <c r="W476" s="33"/>
      <c r="X476" s="33"/>
      <c r="Y476" s="33"/>
      <c r="Z476" s="33"/>
      <c r="AA476" s="33"/>
      <c r="AB476" s="33"/>
      <c r="AC476" s="33"/>
      <c r="AD476" s="33"/>
      <c r="AE476" s="33"/>
      <c r="AR476" s="196" t="s">
        <v>312</v>
      </c>
      <c r="AT476" s="196" t="s">
        <v>321</v>
      </c>
      <c r="AU476" s="196" t="s">
        <v>86</v>
      </c>
      <c r="AY476" s="16" t="s">
        <v>150</v>
      </c>
      <c r="BE476" s="197">
        <f>IF(N476="základní",J476,0)</f>
        <v>0</v>
      </c>
      <c r="BF476" s="197">
        <f>IF(N476="snížená",J476,0)</f>
        <v>0</v>
      </c>
      <c r="BG476" s="197">
        <f>IF(N476="zákl. přenesená",J476,0)</f>
        <v>0</v>
      </c>
      <c r="BH476" s="197">
        <f>IF(N476="sníž. přenesená",J476,0)</f>
        <v>0</v>
      </c>
      <c r="BI476" s="197">
        <f>IF(N476="nulová",J476,0)</f>
        <v>0</v>
      </c>
      <c r="BJ476" s="16" t="s">
        <v>84</v>
      </c>
      <c r="BK476" s="197">
        <f>ROUND(I476*H476,2)</f>
        <v>0</v>
      </c>
      <c r="BL476" s="16" t="s">
        <v>237</v>
      </c>
      <c r="BM476" s="196" t="s">
        <v>1144</v>
      </c>
    </row>
    <row r="477" spans="1:65" s="2" customFormat="1" ht="29.25">
      <c r="A477" s="33"/>
      <c r="B477" s="34"/>
      <c r="C477" s="35"/>
      <c r="D477" s="200" t="s">
        <v>262</v>
      </c>
      <c r="E477" s="35"/>
      <c r="F477" s="221" t="s">
        <v>1145</v>
      </c>
      <c r="G477" s="35"/>
      <c r="H477" s="35"/>
      <c r="I477" s="222"/>
      <c r="J477" s="35"/>
      <c r="K477" s="35"/>
      <c r="L477" s="38"/>
      <c r="M477" s="223"/>
      <c r="N477" s="224"/>
      <c r="O477" s="70"/>
      <c r="P477" s="70"/>
      <c r="Q477" s="70"/>
      <c r="R477" s="70"/>
      <c r="S477" s="70"/>
      <c r="T477" s="71"/>
      <c r="U477" s="33"/>
      <c r="V477" s="33"/>
      <c r="W477" s="33"/>
      <c r="X477" s="33"/>
      <c r="Y477" s="33"/>
      <c r="Z477" s="33"/>
      <c r="AA477" s="33"/>
      <c r="AB477" s="33"/>
      <c r="AC477" s="33"/>
      <c r="AD477" s="33"/>
      <c r="AE477" s="33"/>
      <c r="AT477" s="16" t="s">
        <v>262</v>
      </c>
      <c r="AU477" s="16" t="s">
        <v>86</v>
      </c>
    </row>
    <row r="478" spans="1:65" s="13" customFormat="1">
      <c r="B478" s="198"/>
      <c r="C478" s="199"/>
      <c r="D478" s="200" t="s">
        <v>160</v>
      </c>
      <c r="E478" s="201" t="s">
        <v>1</v>
      </c>
      <c r="F478" s="202" t="s">
        <v>1146</v>
      </c>
      <c r="G478" s="199"/>
      <c r="H478" s="203">
        <v>130.053</v>
      </c>
      <c r="I478" s="204"/>
      <c r="J478" s="199"/>
      <c r="K478" s="199"/>
      <c r="L478" s="205"/>
      <c r="M478" s="206"/>
      <c r="N478" s="207"/>
      <c r="O478" s="207"/>
      <c r="P478" s="207"/>
      <c r="Q478" s="207"/>
      <c r="R478" s="207"/>
      <c r="S478" s="207"/>
      <c r="T478" s="208"/>
      <c r="AT478" s="209" t="s">
        <v>160</v>
      </c>
      <c r="AU478" s="209" t="s">
        <v>86</v>
      </c>
      <c r="AV478" s="13" t="s">
        <v>86</v>
      </c>
      <c r="AW478" s="13" t="s">
        <v>33</v>
      </c>
      <c r="AX478" s="13" t="s">
        <v>84</v>
      </c>
      <c r="AY478" s="209" t="s">
        <v>150</v>
      </c>
    </row>
    <row r="479" spans="1:65" s="2" customFormat="1" ht="24.2" customHeight="1">
      <c r="A479" s="33"/>
      <c r="B479" s="34"/>
      <c r="C479" s="185" t="s">
        <v>1147</v>
      </c>
      <c r="D479" s="185" t="s">
        <v>153</v>
      </c>
      <c r="E479" s="186" t="s">
        <v>1148</v>
      </c>
      <c r="F479" s="187" t="s">
        <v>1149</v>
      </c>
      <c r="G479" s="188" t="s">
        <v>182</v>
      </c>
      <c r="H479" s="189">
        <v>75.11</v>
      </c>
      <c r="I479" s="190"/>
      <c r="J479" s="191">
        <f>ROUND(I479*H479,2)</f>
        <v>0</v>
      </c>
      <c r="K479" s="187" t="s">
        <v>157</v>
      </c>
      <c r="L479" s="38"/>
      <c r="M479" s="192" t="s">
        <v>1</v>
      </c>
      <c r="N479" s="193" t="s">
        <v>41</v>
      </c>
      <c r="O479" s="70"/>
      <c r="P479" s="194">
        <f>O479*H479</f>
        <v>0</v>
      </c>
      <c r="Q479" s="194">
        <v>5.8E-4</v>
      </c>
      <c r="R479" s="194">
        <f>Q479*H479</f>
        <v>4.35638E-2</v>
      </c>
      <c r="S479" s="194">
        <v>0</v>
      </c>
      <c r="T479" s="195">
        <f>S479*H479</f>
        <v>0</v>
      </c>
      <c r="U479" s="33"/>
      <c r="V479" s="33"/>
      <c r="W479" s="33"/>
      <c r="X479" s="33"/>
      <c r="Y479" s="33"/>
      <c r="Z479" s="33"/>
      <c r="AA479" s="33"/>
      <c r="AB479" s="33"/>
      <c r="AC479" s="33"/>
      <c r="AD479" s="33"/>
      <c r="AE479" s="33"/>
      <c r="AR479" s="196" t="s">
        <v>237</v>
      </c>
      <c r="AT479" s="196" t="s">
        <v>153</v>
      </c>
      <c r="AU479" s="196" t="s">
        <v>86</v>
      </c>
      <c r="AY479" s="16" t="s">
        <v>150</v>
      </c>
      <c r="BE479" s="197">
        <f>IF(N479="základní",J479,0)</f>
        <v>0</v>
      </c>
      <c r="BF479" s="197">
        <f>IF(N479="snížená",J479,0)</f>
        <v>0</v>
      </c>
      <c r="BG479" s="197">
        <f>IF(N479="zákl. přenesená",J479,0)</f>
        <v>0</v>
      </c>
      <c r="BH479" s="197">
        <f>IF(N479="sníž. přenesená",J479,0)</f>
        <v>0</v>
      </c>
      <c r="BI479" s="197">
        <f>IF(N479="nulová",J479,0)</f>
        <v>0</v>
      </c>
      <c r="BJ479" s="16" t="s">
        <v>84</v>
      </c>
      <c r="BK479" s="197">
        <f>ROUND(I479*H479,2)</f>
        <v>0</v>
      </c>
      <c r="BL479" s="16" t="s">
        <v>237</v>
      </c>
      <c r="BM479" s="196" t="s">
        <v>1150</v>
      </c>
    </row>
    <row r="480" spans="1:65" s="13" customFormat="1">
      <c r="B480" s="198"/>
      <c r="C480" s="199"/>
      <c r="D480" s="200" t="s">
        <v>160</v>
      </c>
      <c r="E480" s="201" t="s">
        <v>1</v>
      </c>
      <c r="F480" s="202" t="s">
        <v>1151</v>
      </c>
      <c r="G480" s="199"/>
      <c r="H480" s="203">
        <v>75.11</v>
      </c>
      <c r="I480" s="204"/>
      <c r="J480" s="199"/>
      <c r="K480" s="199"/>
      <c r="L480" s="205"/>
      <c r="M480" s="206"/>
      <c r="N480" s="207"/>
      <c r="O480" s="207"/>
      <c r="P480" s="207"/>
      <c r="Q480" s="207"/>
      <c r="R480" s="207"/>
      <c r="S480" s="207"/>
      <c r="T480" s="208"/>
      <c r="AT480" s="209" t="s">
        <v>160</v>
      </c>
      <c r="AU480" s="209" t="s">
        <v>86</v>
      </c>
      <c r="AV480" s="13" t="s">
        <v>86</v>
      </c>
      <c r="AW480" s="13" t="s">
        <v>33</v>
      </c>
      <c r="AX480" s="13" t="s">
        <v>84</v>
      </c>
      <c r="AY480" s="209" t="s">
        <v>150</v>
      </c>
    </row>
    <row r="481" spans="1:65" s="2" customFormat="1" ht="24.2" customHeight="1">
      <c r="A481" s="33"/>
      <c r="B481" s="34"/>
      <c r="C481" s="225" t="s">
        <v>1152</v>
      </c>
      <c r="D481" s="225" t="s">
        <v>321</v>
      </c>
      <c r="E481" s="226" t="s">
        <v>1153</v>
      </c>
      <c r="F481" s="227" t="s">
        <v>1154</v>
      </c>
      <c r="G481" s="228" t="s">
        <v>182</v>
      </c>
      <c r="H481" s="229">
        <v>82.620999999999995</v>
      </c>
      <c r="I481" s="230"/>
      <c r="J481" s="231">
        <f>ROUND(I481*H481,2)</f>
        <v>0</v>
      </c>
      <c r="K481" s="227" t="s">
        <v>157</v>
      </c>
      <c r="L481" s="232"/>
      <c r="M481" s="233" t="s">
        <v>1</v>
      </c>
      <c r="N481" s="234" t="s">
        <v>41</v>
      </c>
      <c r="O481" s="70"/>
      <c r="P481" s="194">
        <f>O481*H481</f>
        <v>0</v>
      </c>
      <c r="Q481" s="194">
        <v>4.4999999999999999E-4</v>
      </c>
      <c r="R481" s="194">
        <f>Q481*H481</f>
        <v>3.7179449999999996E-2</v>
      </c>
      <c r="S481" s="194">
        <v>0</v>
      </c>
      <c r="T481" s="195">
        <f>S481*H481</f>
        <v>0</v>
      </c>
      <c r="U481" s="33"/>
      <c r="V481" s="33"/>
      <c r="W481" s="33"/>
      <c r="X481" s="33"/>
      <c r="Y481" s="33"/>
      <c r="Z481" s="33"/>
      <c r="AA481" s="33"/>
      <c r="AB481" s="33"/>
      <c r="AC481" s="33"/>
      <c r="AD481" s="33"/>
      <c r="AE481" s="33"/>
      <c r="AR481" s="196" t="s">
        <v>312</v>
      </c>
      <c r="AT481" s="196" t="s">
        <v>321</v>
      </c>
      <c r="AU481" s="196" t="s">
        <v>86</v>
      </c>
      <c r="AY481" s="16" t="s">
        <v>150</v>
      </c>
      <c r="BE481" s="197">
        <f>IF(N481="základní",J481,0)</f>
        <v>0</v>
      </c>
      <c r="BF481" s="197">
        <f>IF(N481="snížená",J481,0)</f>
        <v>0</v>
      </c>
      <c r="BG481" s="197">
        <f>IF(N481="zákl. přenesená",J481,0)</f>
        <v>0</v>
      </c>
      <c r="BH481" s="197">
        <f>IF(N481="sníž. přenesená",J481,0)</f>
        <v>0</v>
      </c>
      <c r="BI481" s="197">
        <f>IF(N481="nulová",J481,0)</f>
        <v>0</v>
      </c>
      <c r="BJ481" s="16" t="s">
        <v>84</v>
      </c>
      <c r="BK481" s="197">
        <f>ROUND(I481*H481,2)</f>
        <v>0</v>
      </c>
      <c r="BL481" s="16" t="s">
        <v>237</v>
      </c>
      <c r="BM481" s="196" t="s">
        <v>1155</v>
      </c>
    </row>
    <row r="482" spans="1:65" s="2" customFormat="1" ht="29.25">
      <c r="A482" s="33"/>
      <c r="B482" s="34"/>
      <c r="C482" s="35"/>
      <c r="D482" s="200" t="s">
        <v>262</v>
      </c>
      <c r="E482" s="35"/>
      <c r="F482" s="221" t="s">
        <v>1145</v>
      </c>
      <c r="G482" s="35"/>
      <c r="H482" s="35"/>
      <c r="I482" s="222"/>
      <c r="J482" s="35"/>
      <c r="K482" s="35"/>
      <c r="L482" s="38"/>
      <c r="M482" s="223"/>
      <c r="N482" s="224"/>
      <c r="O482" s="70"/>
      <c r="P482" s="70"/>
      <c r="Q482" s="70"/>
      <c r="R482" s="70"/>
      <c r="S482" s="70"/>
      <c r="T482" s="71"/>
      <c r="U482" s="33"/>
      <c r="V482" s="33"/>
      <c r="W482" s="33"/>
      <c r="X482" s="33"/>
      <c r="Y482" s="33"/>
      <c r="Z482" s="33"/>
      <c r="AA482" s="33"/>
      <c r="AB482" s="33"/>
      <c r="AC482" s="33"/>
      <c r="AD482" s="33"/>
      <c r="AE482" s="33"/>
      <c r="AT482" s="16" t="s">
        <v>262</v>
      </c>
      <c r="AU482" s="16" t="s">
        <v>86</v>
      </c>
    </row>
    <row r="483" spans="1:65" s="13" customFormat="1">
      <c r="B483" s="198"/>
      <c r="C483" s="199"/>
      <c r="D483" s="200" t="s">
        <v>160</v>
      </c>
      <c r="E483" s="199"/>
      <c r="F483" s="202" t="s">
        <v>1156</v>
      </c>
      <c r="G483" s="199"/>
      <c r="H483" s="203">
        <v>82.620999999999995</v>
      </c>
      <c r="I483" s="204"/>
      <c r="J483" s="199"/>
      <c r="K483" s="199"/>
      <c r="L483" s="205"/>
      <c r="M483" s="206"/>
      <c r="N483" s="207"/>
      <c r="O483" s="207"/>
      <c r="P483" s="207"/>
      <c r="Q483" s="207"/>
      <c r="R483" s="207"/>
      <c r="S483" s="207"/>
      <c r="T483" s="208"/>
      <c r="AT483" s="209" t="s">
        <v>160</v>
      </c>
      <c r="AU483" s="209" t="s">
        <v>86</v>
      </c>
      <c r="AV483" s="13" t="s">
        <v>86</v>
      </c>
      <c r="AW483" s="13" t="s">
        <v>4</v>
      </c>
      <c r="AX483" s="13" t="s">
        <v>84</v>
      </c>
      <c r="AY483" s="209" t="s">
        <v>150</v>
      </c>
    </row>
    <row r="484" spans="1:65" s="2" customFormat="1" ht="24.2" customHeight="1">
      <c r="A484" s="33"/>
      <c r="B484" s="34"/>
      <c r="C484" s="185" t="s">
        <v>1157</v>
      </c>
      <c r="D484" s="185" t="s">
        <v>153</v>
      </c>
      <c r="E484" s="186" t="s">
        <v>1158</v>
      </c>
      <c r="F484" s="187" t="s">
        <v>1159</v>
      </c>
      <c r="G484" s="188" t="s">
        <v>156</v>
      </c>
      <c r="H484" s="189">
        <v>17.690000000000001</v>
      </c>
      <c r="I484" s="190"/>
      <c r="J484" s="191">
        <f>ROUND(I484*H484,2)</f>
        <v>0</v>
      </c>
      <c r="K484" s="187" t="s">
        <v>157</v>
      </c>
      <c r="L484" s="38"/>
      <c r="M484" s="192" t="s">
        <v>1</v>
      </c>
      <c r="N484" s="193" t="s">
        <v>41</v>
      </c>
      <c r="O484" s="70"/>
      <c r="P484" s="194">
        <f>O484*H484</f>
        <v>0</v>
      </c>
      <c r="Q484" s="194">
        <v>1.5E-3</v>
      </c>
      <c r="R484" s="194">
        <f>Q484*H484</f>
        <v>2.6535000000000003E-2</v>
      </c>
      <c r="S484" s="194">
        <v>0</v>
      </c>
      <c r="T484" s="195">
        <f>S484*H484</f>
        <v>0</v>
      </c>
      <c r="U484" s="33"/>
      <c r="V484" s="33"/>
      <c r="W484" s="33"/>
      <c r="X484" s="33"/>
      <c r="Y484" s="33"/>
      <c r="Z484" s="33"/>
      <c r="AA484" s="33"/>
      <c r="AB484" s="33"/>
      <c r="AC484" s="33"/>
      <c r="AD484" s="33"/>
      <c r="AE484" s="33"/>
      <c r="AR484" s="196" t="s">
        <v>237</v>
      </c>
      <c r="AT484" s="196" t="s">
        <v>153</v>
      </c>
      <c r="AU484" s="196" t="s">
        <v>86</v>
      </c>
      <c r="AY484" s="16" t="s">
        <v>150</v>
      </c>
      <c r="BE484" s="197">
        <f>IF(N484="základní",J484,0)</f>
        <v>0</v>
      </c>
      <c r="BF484" s="197">
        <f>IF(N484="snížená",J484,0)</f>
        <v>0</v>
      </c>
      <c r="BG484" s="197">
        <f>IF(N484="zákl. přenesená",J484,0)</f>
        <v>0</v>
      </c>
      <c r="BH484" s="197">
        <f>IF(N484="sníž. přenesená",J484,0)</f>
        <v>0</v>
      </c>
      <c r="BI484" s="197">
        <f>IF(N484="nulová",J484,0)</f>
        <v>0</v>
      </c>
      <c r="BJ484" s="16" t="s">
        <v>84</v>
      </c>
      <c r="BK484" s="197">
        <f>ROUND(I484*H484,2)</f>
        <v>0</v>
      </c>
      <c r="BL484" s="16" t="s">
        <v>237</v>
      </c>
      <c r="BM484" s="196" t="s">
        <v>1160</v>
      </c>
    </row>
    <row r="485" spans="1:65" s="13" customFormat="1">
      <c r="B485" s="198"/>
      <c r="C485" s="199"/>
      <c r="D485" s="200" t="s">
        <v>160</v>
      </c>
      <c r="E485" s="201" t="s">
        <v>1</v>
      </c>
      <c r="F485" s="202" t="s">
        <v>1161</v>
      </c>
      <c r="G485" s="199"/>
      <c r="H485" s="203">
        <v>17.690000000000001</v>
      </c>
      <c r="I485" s="204"/>
      <c r="J485" s="199"/>
      <c r="K485" s="199"/>
      <c r="L485" s="205"/>
      <c r="M485" s="206"/>
      <c r="N485" s="207"/>
      <c r="O485" s="207"/>
      <c r="P485" s="207"/>
      <c r="Q485" s="207"/>
      <c r="R485" s="207"/>
      <c r="S485" s="207"/>
      <c r="T485" s="208"/>
      <c r="AT485" s="209" t="s">
        <v>160</v>
      </c>
      <c r="AU485" s="209" t="s">
        <v>86</v>
      </c>
      <c r="AV485" s="13" t="s">
        <v>86</v>
      </c>
      <c r="AW485" s="13" t="s">
        <v>33</v>
      </c>
      <c r="AX485" s="13" t="s">
        <v>84</v>
      </c>
      <c r="AY485" s="209" t="s">
        <v>150</v>
      </c>
    </row>
    <row r="486" spans="1:65" s="2" customFormat="1" ht="16.5" customHeight="1">
      <c r="A486" s="33"/>
      <c r="B486" s="34"/>
      <c r="C486" s="185" t="s">
        <v>1162</v>
      </c>
      <c r="D486" s="185" t="s">
        <v>153</v>
      </c>
      <c r="E486" s="186" t="s">
        <v>1163</v>
      </c>
      <c r="F486" s="187" t="s">
        <v>1164</v>
      </c>
      <c r="G486" s="188" t="s">
        <v>182</v>
      </c>
      <c r="H486" s="189">
        <v>83.81</v>
      </c>
      <c r="I486" s="190"/>
      <c r="J486" s="191">
        <f>ROUND(I486*H486,2)</f>
        <v>0</v>
      </c>
      <c r="K486" s="187" t="s">
        <v>157</v>
      </c>
      <c r="L486" s="38"/>
      <c r="M486" s="192" t="s">
        <v>1</v>
      </c>
      <c r="N486" s="193" t="s">
        <v>41</v>
      </c>
      <c r="O486" s="70"/>
      <c r="P486" s="194">
        <f>O486*H486</f>
        <v>0</v>
      </c>
      <c r="Q486" s="194">
        <v>1.2E-4</v>
      </c>
      <c r="R486" s="194">
        <f>Q486*H486</f>
        <v>1.0057200000000001E-2</v>
      </c>
      <c r="S486" s="194">
        <v>0</v>
      </c>
      <c r="T486" s="195">
        <f>S486*H486</f>
        <v>0</v>
      </c>
      <c r="U486" s="33"/>
      <c r="V486" s="33"/>
      <c r="W486" s="33"/>
      <c r="X486" s="33"/>
      <c r="Y486" s="33"/>
      <c r="Z486" s="33"/>
      <c r="AA486" s="33"/>
      <c r="AB486" s="33"/>
      <c r="AC486" s="33"/>
      <c r="AD486" s="33"/>
      <c r="AE486" s="33"/>
      <c r="AR486" s="196" t="s">
        <v>237</v>
      </c>
      <c r="AT486" s="196" t="s">
        <v>153</v>
      </c>
      <c r="AU486" s="196" t="s">
        <v>86</v>
      </c>
      <c r="AY486" s="16" t="s">
        <v>150</v>
      </c>
      <c r="BE486" s="197">
        <f>IF(N486="základní",J486,0)</f>
        <v>0</v>
      </c>
      <c r="BF486" s="197">
        <f>IF(N486="snížená",J486,0)</f>
        <v>0</v>
      </c>
      <c r="BG486" s="197">
        <f>IF(N486="zákl. přenesená",J486,0)</f>
        <v>0</v>
      </c>
      <c r="BH486" s="197">
        <f>IF(N486="sníž. přenesená",J486,0)</f>
        <v>0</v>
      </c>
      <c r="BI486" s="197">
        <f>IF(N486="nulová",J486,0)</f>
        <v>0</v>
      </c>
      <c r="BJ486" s="16" t="s">
        <v>84</v>
      </c>
      <c r="BK486" s="197">
        <f>ROUND(I486*H486,2)</f>
        <v>0</v>
      </c>
      <c r="BL486" s="16" t="s">
        <v>237</v>
      </c>
      <c r="BM486" s="196" t="s">
        <v>1165</v>
      </c>
    </row>
    <row r="487" spans="1:65" s="2" customFormat="1" ht="24.2" customHeight="1">
      <c r="A487" s="33"/>
      <c r="B487" s="34"/>
      <c r="C487" s="185" t="s">
        <v>1166</v>
      </c>
      <c r="D487" s="185" t="s">
        <v>153</v>
      </c>
      <c r="E487" s="186" t="s">
        <v>1167</v>
      </c>
      <c r="F487" s="187" t="s">
        <v>1168</v>
      </c>
      <c r="G487" s="188" t="s">
        <v>182</v>
      </c>
      <c r="H487" s="189">
        <v>83.81</v>
      </c>
      <c r="I487" s="190"/>
      <c r="J487" s="191">
        <f>ROUND(I487*H487,2)</f>
        <v>0</v>
      </c>
      <c r="K487" s="187" t="s">
        <v>157</v>
      </c>
      <c r="L487" s="38"/>
      <c r="M487" s="192" t="s">
        <v>1</v>
      </c>
      <c r="N487" s="193" t="s">
        <v>41</v>
      </c>
      <c r="O487" s="70"/>
      <c r="P487" s="194">
        <f>O487*H487</f>
        <v>0</v>
      </c>
      <c r="Q487" s="194">
        <v>5.0000000000000002E-5</v>
      </c>
      <c r="R487" s="194">
        <f>Q487*H487</f>
        <v>4.1905000000000006E-3</v>
      </c>
      <c r="S487" s="194">
        <v>0</v>
      </c>
      <c r="T487" s="195">
        <f>S487*H487</f>
        <v>0</v>
      </c>
      <c r="U487" s="33"/>
      <c r="V487" s="33"/>
      <c r="W487" s="33"/>
      <c r="X487" s="33"/>
      <c r="Y487" s="33"/>
      <c r="Z487" s="33"/>
      <c r="AA487" s="33"/>
      <c r="AB487" s="33"/>
      <c r="AC487" s="33"/>
      <c r="AD487" s="33"/>
      <c r="AE487" s="33"/>
      <c r="AR487" s="196" t="s">
        <v>237</v>
      </c>
      <c r="AT487" s="196" t="s">
        <v>153</v>
      </c>
      <c r="AU487" s="196" t="s">
        <v>86</v>
      </c>
      <c r="AY487" s="16" t="s">
        <v>150</v>
      </c>
      <c r="BE487" s="197">
        <f>IF(N487="základní",J487,0)</f>
        <v>0</v>
      </c>
      <c r="BF487" s="197">
        <f>IF(N487="snížená",J487,0)</f>
        <v>0</v>
      </c>
      <c r="BG487" s="197">
        <f>IF(N487="zákl. přenesená",J487,0)</f>
        <v>0</v>
      </c>
      <c r="BH487" s="197">
        <f>IF(N487="sníž. přenesená",J487,0)</f>
        <v>0</v>
      </c>
      <c r="BI487" s="197">
        <f>IF(N487="nulová",J487,0)</f>
        <v>0</v>
      </c>
      <c r="BJ487" s="16" t="s">
        <v>84</v>
      </c>
      <c r="BK487" s="197">
        <f>ROUND(I487*H487,2)</f>
        <v>0</v>
      </c>
      <c r="BL487" s="16" t="s">
        <v>237</v>
      </c>
      <c r="BM487" s="196" t="s">
        <v>1169</v>
      </c>
    </row>
    <row r="488" spans="1:65" s="2" customFormat="1" ht="24.2" customHeight="1">
      <c r="A488" s="33"/>
      <c r="B488" s="34"/>
      <c r="C488" s="185" t="s">
        <v>1170</v>
      </c>
      <c r="D488" s="185" t="s">
        <v>153</v>
      </c>
      <c r="E488" s="186" t="s">
        <v>1171</v>
      </c>
      <c r="F488" s="187" t="s">
        <v>1172</v>
      </c>
      <c r="G488" s="188" t="s">
        <v>156</v>
      </c>
      <c r="H488" s="189">
        <v>118.17</v>
      </c>
      <c r="I488" s="190"/>
      <c r="J488" s="191">
        <f>ROUND(I488*H488,2)</f>
        <v>0</v>
      </c>
      <c r="K488" s="187" t="s">
        <v>157</v>
      </c>
      <c r="L488" s="38"/>
      <c r="M488" s="192" t="s">
        <v>1</v>
      </c>
      <c r="N488" s="193" t="s">
        <v>41</v>
      </c>
      <c r="O488" s="70"/>
      <c r="P488" s="194">
        <f>O488*H488</f>
        <v>0</v>
      </c>
      <c r="Q488" s="194">
        <v>5.0000000000000002E-5</v>
      </c>
      <c r="R488" s="194">
        <f>Q488*H488</f>
        <v>5.9085000000000006E-3</v>
      </c>
      <c r="S488" s="194">
        <v>0</v>
      </c>
      <c r="T488" s="195">
        <f>S488*H488</f>
        <v>0</v>
      </c>
      <c r="U488" s="33"/>
      <c r="V488" s="33"/>
      <c r="W488" s="33"/>
      <c r="X488" s="33"/>
      <c r="Y488" s="33"/>
      <c r="Z488" s="33"/>
      <c r="AA488" s="33"/>
      <c r="AB488" s="33"/>
      <c r="AC488" s="33"/>
      <c r="AD488" s="33"/>
      <c r="AE488" s="33"/>
      <c r="AR488" s="196" t="s">
        <v>237</v>
      </c>
      <c r="AT488" s="196" t="s">
        <v>153</v>
      </c>
      <c r="AU488" s="196" t="s">
        <v>86</v>
      </c>
      <c r="AY488" s="16" t="s">
        <v>150</v>
      </c>
      <c r="BE488" s="197">
        <f>IF(N488="základní",J488,0)</f>
        <v>0</v>
      </c>
      <c r="BF488" s="197">
        <f>IF(N488="snížená",J488,0)</f>
        <v>0</v>
      </c>
      <c r="BG488" s="197">
        <f>IF(N488="zákl. přenesená",J488,0)</f>
        <v>0</v>
      </c>
      <c r="BH488" s="197">
        <f>IF(N488="sníž. přenesená",J488,0)</f>
        <v>0</v>
      </c>
      <c r="BI488" s="197">
        <f>IF(N488="nulová",J488,0)</f>
        <v>0</v>
      </c>
      <c r="BJ488" s="16" t="s">
        <v>84</v>
      </c>
      <c r="BK488" s="197">
        <f>ROUND(I488*H488,2)</f>
        <v>0</v>
      </c>
      <c r="BL488" s="16" t="s">
        <v>237</v>
      </c>
      <c r="BM488" s="196" t="s">
        <v>1173</v>
      </c>
    </row>
    <row r="489" spans="1:65" s="2" customFormat="1" ht="24.2" customHeight="1">
      <c r="A489" s="33"/>
      <c r="B489" s="34"/>
      <c r="C489" s="185" t="s">
        <v>1174</v>
      </c>
      <c r="D489" s="185" t="s">
        <v>153</v>
      </c>
      <c r="E489" s="186" t="s">
        <v>1175</v>
      </c>
      <c r="F489" s="187" t="s">
        <v>1176</v>
      </c>
      <c r="G489" s="188" t="s">
        <v>482</v>
      </c>
      <c r="H489" s="235"/>
      <c r="I489" s="190"/>
      <c r="J489" s="191">
        <f>ROUND(I489*H489,2)</f>
        <v>0</v>
      </c>
      <c r="K489" s="187" t="s">
        <v>157</v>
      </c>
      <c r="L489" s="38"/>
      <c r="M489" s="192" t="s">
        <v>1</v>
      </c>
      <c r="N489" s="193" t="s">
        <v>41</v>
      </c>
      <c r="O489" s="70"/>
      <c r="P489" s="194">
        <f>O489*H489</f>
        <v>0</v>
      </c>
      <c r="Q489" s="194">
        <v>0</v>
      </c>
      <c r="R489" s="194">
        <f>Q489*H489</f>
        <v>0</v>
      </c>
      <c r="S489" s="194">
        <v>0</v>
      </c>
      <c r="T489" s="195">
        <f>S489*H489</f>
        <v>0</v>
      </c>
      <c r="U489" s="33"/>
      <c r="V489" s="33"/>
      <c r="W489" s="33"/>
      <c r="X489" s="33"/>
      <c r="Y489" s="33"/>
      <c r="Z489" s="33"/>
      <c r="AA489" s="33"/>
      <c r="AB489" s="33"/>
      <c r="AC489" s="33"/>
      <c r="AD489" s="33"/>
      <c r="AE489" s="33"/>
      <c r="AR489" s="196" t="s">
        <v>237</v>
      </c>
      <c r="AT489" s="196" t="s">
        <v>153</v>
      </c>
      <c r="AU489" s="196" t="s">
        <v>86</v>
      </c>
      <c r="AY489" s="16" t="s">
        <v>150</v>
      </c>
      <c r="BE489" s="197">
        <f>IF(N489="základní",J489,0)</f>
        <v>0</v>
      </c>
      <c r="BF489" s="197">
        <f>IF(N489="snížená",J489,0)</f>
        <v>0</v>
      </c>
      <c r="BG489" s="197">
        <f>IF(N489="zákl. přenesená",J489,0)</f>
        <v>0</v>
      </c>
      <c r="BH489" s="197">
        <f>IF(N489="sníž. přenesená",J489,0)</f>
        <v>0</v>
      </c>
      <c r="BI489" s="197">
        <f>IF(N489="nulová",J489,0)</f>
        <v>0</v>
      </c>
      <c r="BJ489" s="16" t="s">
        <v>84</v>
      </c>
      <c r="BK489" s="197">
        <f>ROUND(I489*H489,2)</f>
        <v>0</v>
      </c>
      <c r="BL489" s="16" t="s">
        <v>237</v>
      </c>
      <c r="BM489" s="196" t="s">
        <v>1177</v>
      </c>
    </row>
    <row r="490" spans="1:65" s="12" customFormat="1" ht="22.9" customHeight="1">
      <c r="B490" s="169"/>
      <c r="C490" s="170"/>
      <c r="D490" s="171" t="s">
        <v>75</v>
      </c>
      <c r="E490" s="183" t="s">
        <v>1178</v>
      </c>
      <c r="F490" s="183" t="s">
        <v>1179</v>
      </c>
      <c r="G490" s="170"/>
      <c r="H490" s="170"/>
      <c r="I490" s="173"/>
      <c r="J490" s="184">
        <f>BK490</f>
        <v>0</v>
      </c>
      <c r="K490" s="170"/>
      <c r="L490" s="175"/>
      <c r="M490" s="176"/>
      <c r="N490" s="177"/>
      <c r="O490" s="177"/>
      <c r="P490" s="178">
        <f>SUM(P491:P505)</f>
        <v>0</v>
      </c>
      <c r="Q490" s="177"/>
      <c r="R490" s="178">
        <f>SUM(R491:R505)</f>
        <v>0.13284053999999998</v>
      </c>
      <c r="S490" s="177"/>
      <c r="T490" s="179">
        <f>SUM(T491:T505)</f>
        <v>0.33951000000000003</v>
      </c>
      <c r="AR490" s="180" t="s">
        <v>86</v>
      </c>
      <c r="AT490" s="181" t="s">
        <v>75</v>
      </c>
      <c r="AU490" s="181" t="s">
        <v>84</v>
      </c>
      <c r="AY490" s="180" t="s">
        <v>150</v>
      </c>
      <c r="BK490" s="182">
        <f>SUM(BK491:BK505)</f>
        <v>0</v>
      </c>
    </row>
    <row r="491" spans="1:65" s="2" customFormat="1" ht="24.2" customHeight="1">
      <c r="A491" s="33"/>
      <c r="B491" s="34"/>
      <c r="C491" s="185" t="s">
        <v>1180</v>
      </c>
      <c r="D491" s="185" t="s">
        <v>153</v>
      </c>
      <c r="E491" s="186" t="s">
        <v>1181</v>
      </c>
      <c r="F491" s="187" t="s">
        <v>1182</v>
      </c>
      <c r="G491" s="188" t="s">
        <v>156</v>
      </c>
      <c r="H491" s="189">
        <v>113.17</v>
      </c>
      <c r="I491" s="190"/>
      <c r="J491" s="191">
        <f>ROUND(I491*H491,2)</f>
        <v>0</v>
      </c>
      <c r="K491" s="187" t="s">
        <v>157</v>
      </c>
      <c r="L491" s="38"/>
      <c r="M491" s="192" t="s">
        <v>1</v>
      </c>
      <c r="N491" s="193" t="s">
        <v>41</v>
      </c>
      <c r="O491" s="70"/>
      <c r="P491" s="194">
        <f>O491*H491</f>
        <v>0</v>
      </c>
      <c r="Q491" s="194">
        <v>0</v>
      </c>
      <c r="R491" s="194">
        <f>Q491*H491</f>
        <v>0</v>
      </c>
      <c r="S491" s="194">
        <v>3.0000000000000001E-3</v>
      </c>
      <c r="T491" s="195">
        <f>S491*H491</f>
        <v>0.33951000000000003</v>
      </c>
      <c r="U491" s="33"/>
      <c r="V491" s="33"/>
      <c r="W491" s="33"/>
      <c r="X491" s="33"/>
      <c r="Y491" s="33"/>
      <c r="Z491" s="33"/>
      <c r="AA491" s="33"/>
      <c r="AB491" s="33"/>
      <c r="AC491" s="33"/>
      <c r="AD491" s="33"/>
      <c r="AE491" s="33"/>
      <c r="AR491" s="196" t="s">
        <v>237</v>
      </c>
      <c r="AT491" s="196" t="s">
        <v>153</v>
      </c>
      <c r="AU491" s="196" t="s">
        <v>86</v>
      </c>
      <c r="AY491" s="16" t="s">
        <v>150</v>
      </c>
      <c r="BE491" s="197">
        <f>IF(N491="základní",J491,0)</f>
        <v>0</v>
      </c>
      <c r="BF491" s="197">
        <f>IF(N491="snížená",J491,0)</f>
        <v>0</v>
      </c>
      <c r="BG491" s="197">
        <f>IF(N491="zákl. přenesená",J491,0)</f>
        <v>0</v>
      </c>
      <c r="BH491" s="197">
        <f>IF(N491="sníž. přenesená",J491,0)</f>
        <v>0</v>
      </c>
      <c r="BI491" s="197">
        <f>IF(N491="nulová",J491,0)</f>
        <v>0</v>
      </c>
      <c r="BJ491" s="16" t="s">
        <v>84</v>
      </c>
      <c r="BK491" s="197">
        <f>ROUND(I491*H491,2)</f>
        <v>0</v>
      </c>
      <c r="BL491" s="16" t="s">
        <v>237</v>
      </c>
      <c r="BM491" s="196" t="s">
        <v>1183</v>
      </c>
    </row>
    <row r="492" spans="1:65" s="2" customFormat="1" ht="24.2" customHeight="1">
      <c r="A492" s="33"/>
      <c r="B492" s="34"/>
      <c r="C492" s="185" t="s">
        <v>1184</v>
      </c>
      <c r="D492" s="185" t="s">
        <v>153</v>
      </c>
      <c r="E492" s="186" t="s">
        <v>1185</v>
      </c>
      <c r="F492" s="187" t="s">
        <v>1186</v>
      </c>
      <c r="G492" s="188" t="s">
        <v>156</v>
      </c>
      <c r="H492" s="189">
        <v>113.17</v>
      </c>
      <c r="I492" s="190"/>
      <c r="J492" s="191">
        <f>ROUND(I492*H492,2)</f>
        <v>0</v>
      </c>
      <c r="K492" s="187" t="s">
        <v>157</v>
      </c>
      <c r="L492" s="38"/>
      <c r="M492" s="192" t="s">
        <v>1</v>
      </c>
      <c r="N492" s="193" t="s">
        <v>41</v>
      </c>
      <c r="O492" s="70"/>
      <c r="P492" s="194">
        <f>O492*H492</f>
        <v>0</v>
      </c>
      <c r="Q492" s="194">
        <v>0</v>
      </c>
      <c r="R492" s="194">
        <f>Q492*H492</f>
        <v>0</v>
      </c>
      <c r="S492" s="194">
        <v>0</v>
      </c>
      <c r="T492" s="195">
        <f>S492*H492</f>
        <v>0</v>
      </c>
      <c r="U492" s="33"/>
      <c r="V492" s="33"/>
      <c r="W492" s="33"/>
      <c r="X492" s="33"/>
      <c r="Y492" s="33"/>
      <c r="Z492" s="33"/>
      <c r="AA492" s="33"/>
      <c r="AB492" s="33"/>
      <c r="AC492" s="33"/>
      <c r="AD492" s="33"/>
      <c r="AE492" s="33"/>
      <c r="AR492" s="196" t="s">
        <v>237</v>
      </c>
      <c r="AT492" s="196" t="s">
        <v>153</v>
      </c>
      <c r="AU492" s="196" t="s">
        <v>86</v>
      </c>
      <c r="AY492" s="16" t="s">
        <v>150</v>
      </c>
      <c r="BE492" s="197">
        <f>IF(N492="základní",J492,0)</f>
        <v>0</v>
      </c>
      <c r="BF492" s="197">
        <f>IF(N492="snížená",J492,0)</f>
        <v>0</v>
      </c>
      <c r="BG492" s="197">
        <f>IF(N492="zákl. přenesená",J492,0)</f>
        <v>0</v>
      </c>
      <c r="BH492" s="197">
        <f>IF(N492="sníž. přenesená",J492,0)</f>
        <v>0</v>
      </c>
      <c r="BI492" s="197">
        <f>IF(N492="nulová",J492,0)</f>
        <v>0</v>
      </c>
      <c r="BJ492" s="16" t="s">
        <v>84</v>
      </c>
      <c r="BK492" s="197">
        <f>ROUND(I492*H492,2)</f>
        <v>0</v>
      </c>
      <c r="BL492" s="16" t="s">
        <v>237</v>
      </c>
      <c r="BM492" s="196" t="s">
        <v>1187</v>
      </c>
    </row>
    <row r="493" spans="1:65" s="13" customFormat="1">
      <c r="B493" s="198"/>
      <c r="C493" s="199"/>
      <c r="D493" s="200" t="s">
        <v>160</v>
      </c>
      <c r="E493" s="201" t="s">
        <v>1</v>
      </c>
      <c r="F493" s="202" t="s">
        <v>1188</v>
      </c>
      <c r="G493" s="199"/>
      <c r="H493" s="203">
        <v>113.17</v>
      </c>
      <c r="I493" s="204"/>
      <c r="J493" s="199"/>
      <c r="K493" s="199"/>
      <c r="L493" s="205"/>
      <c r="M493" s="206"/>
      <c r="N493" s="207"/>
      <c r="O493" s="207"/>
      <c r="P493" s="207"/>
      <c r="Q493" s="207"/>
      <c r="R493" s="207"/>
      <c r="S493" s="207"/>
      <c r="T493" s="208"/>
      <c r="AT493" s="209" t="s">
        <v>160</v>
      </c>
      <c r="AU493" s="209" t="s">
        <v>86</v>
      </c>
      <c r="AV493" s="13" t="s">
        <v>86</v>
      </c>
      <c r="AW493" s="13" t="s">
        <v>33</v>
      </c>
      <c r="AX493" s="13" t="s">
        <v>84</v>
      </c>
      <c r="AY493" s="209" t="s">
        <v>150</v>
      </c>
    </row>
    <row r="494" spans="1:65" s="2" customFormat="1" ht="24.2" customHeight="1">
      <c r="A494" s="33"/>
      <c r="B494" s="34"/>
      <c r="C494" s="185" t="s">
        <v>1189</v>
      </c>
      <c r="D494" s="185" t="s">
        <v>153</v>
      </c>
      <c r="E494" s="186" t="s">
        <v>1190</v>
      </c>
      <c r="F494" s="187" t="s">
        <v>1191</v>
      </c>
      <c r="G494" s="188" t="s">
        <v>156</v>
      </c>
      <c r="H494" s="189">
        <v>6.87</v>
      </c>
      <c r="I494" s="190"/>
      <c r="J494" s="191">
        <f>ROUND(I494*H494,2)</f>
        <v>0</v>
      </c>
      <c r="K494" s="187" t="s">
        <v>157</v>
      </c>
      <c r="L494" s="38"/>
      <c r="M494" s="192" t="s">
        <v>1</v>
      </c>
      <c r="N494" s="193" t="s">
        <v>41</v>
      </c>
      <c r="O494" s="70"/>
      <c r="P494" s="194">
        <f>O494*H494</f>
        <v>0</v>
      </c>
      <c r="Q494" s="194">
        <v>3.0000000000000001E-5</v>
      </c>
      <c r="R494" s="194">
        <f>Q494*H494</f>
        <v>2.061E-4</v>
      </c>
      <c r="S494" s="194">
        <v>0</v>
      </c>
      <c r="T494" s="195">
        <f>S494*H494</f>
        <v>0</v>
      </c>
      <c r="U494" s="33"/>
      <c r="V494" s="33"/>
      <c r="W494" s="33"/>
      <c r="X494" s="33"/>
      <c r="Y494" s="33"/>
      <c r="Z494" s="33"/>
      <c r="AA494" s="33"/>
      <c r="AB494" s="33"/>
      <c r="AC494" s="33"/>
      <c r="AD494" s="33"/>
      <c r="AE494" s="33"/>
      <c r="AR494" s="196" t="s">
        <v>237</v>
      </c>
      <c r="AT494" s="196" t="s">
        <v>153</v>
      </c>
      <c r="AU494" s="196" t="s">
        <v>86</v>
      </c>
      <c r="AY494" s="16" t="s">
        <v>150</v>
      </c>
      <c r="BE494" s="197">
        <f>IF(N494="základní",J494,0)</f>
        <v>0</v>
      </c>
      <c r="BF494" s="197">
        <f>IF(N494="snížená",J494,0)</f>
        <v>0</v>
      </c>
      <c r="BG494" s="197">
        <f>IF(N494="zákl. přenesená",J494,0)</f>
        <v>0</v>
      </c>
      <c r="BH494" s="197">
        <f>IF(N494="sníž. přenesená",J494,0)</f>
        <v>0</v>
      </c>
      <c r="BI494" s="197">
        <f>IF(N494="nulová",J494,0)</f>
        <v>0</v>
      </c>
      <c r="BJ494" s="16" t="s">
        <v>84</v>
      </c>
      <c r="BK494" s="197">
        <f>ROUND(I494*H494,2)</f>
        <v>0</v>
      </c>
      <c r="BL494" s="16" t="s">
        <v>237</v>
      </c>
      <c r="BM494" s="196" t="s">
        <v>1192</v>
      </c>
    </row>
    <row r="495" spans="1:65" s="2" customFormat="1" ht="37.9" customHeight="1">
      <c r="A495" s="33"/>
      <c r="B495" s="34"/>
      <c r="C495" s="185" t="s">
        <v>1193</v>
      </c>
      <c r="D495" s="185" t="s">
        <v>153</v>
      </c>
      <c r="E495" s="186" t="s">
        <v>1194</v>
      </c>
      <c r="F495" s="187" t="s">
        <v>1195</v>
      </c>
      <c r="G495" s="188" t="s">
        <v>156</v>
      </c>
      <c r="H495" s="189">
        <v>6.87</v>
      </c>
      <c r="I495" s="190"/>
      <c r="J495" s="191">
        <f>ROUND(I495*H495,2)</f>
        <v>0</v>
      </c>
      <c r="K495" s="187" t="s">
        <v>157</v>
      </c>
      <c r="L495" s="38"/>
      <c r="M495" s="192" t="s">
        <v>1</v>
      </c>
      <c r="N495" s="193" t="s">
        <v>41</v>
      </c>
      <c r="O495" s="70"/>
      <c r="P495" s="194">
        <f>O495*H495</f>
        <v>0</v>
      </c>
      <c r="Q495" s="194">
        <v>1.4999999999999999E-2</v>
      </c>
      <c r="R495" s="194">
        <f>Q495*H495</f>
        <v>0.10305</v>
      </c>
      <c r="S495" s="194">
        <v>0</v>
      </c>
      <c r="T495" s="195">
        <f>S495*H495</f>
        <v>0</v>
      </c>
      <c r="U495" s="33"/>
      <c r="V495" s="33"/>
      <c r="W495" s="33"/>
      <c r="X495" s="33"/>
      <c r="Y495" s="33"/>
      <c r="Z495" s="33"/>
      <c r="AA495" s="33"/>
      <c r="AB495" s="33"/>
      <c r="AC495" s="33"/>
      <c r="AD495" s="33"/>
      <c r="AE495" s="33"/>
      <c r="AR495" s="196" t="s">
        <v>237</v>
      </c>
      <c r="AT495" s="196" t="s">
        <v>153</v>
      </c>
      <c r="AU495" s="196" t="s">
        <v>86</v>
      </c>
      <c r="AY495" s="16" t="s">
        <v>150</v>
      </c>
      <c r="BE495" s="197">
        <f>IF(N495="základní",J495,0)</f>
        <v>0</v>
      </c>
      <c r="BF495" s="197">
        <f>IF(N495="snížená",J495,0)</f>
        <v>0</v>
      </c>
      <c r="BG495" s="197">
        <f>IF(N495="zákl. přenesená",J495,0)</f>
        <v>0</v>
      </c>
      <c r="BH495" s="197">
        <f>IF(N495="sníž. přenesená",J495,0)</f>
        <v>0</v>
      </c>
      <c r="BI495" s="197">
        <f>IF(N495="nulová",J495,0)</f>
        <v>0</v>
      </c>
      <c r="BJ495" s="16" t="s">
        <v>84</v>
      </c>
      <c r="BK495" s="197">
        <f>ROUND(I495*H495,2)</f>
        <v>0</v>
      </c>
      <c r="BL495" s="16" t="s">
        <v>237</v>
      </c>
      <c r="BM495" s="196" t="s">
        <v>1196</v>
      </c>
    </row>
    <row r="496" spans="1:65" s="2" customFormat="1" ht="16.5" customHeight="1">
      <c r="A496" s="33"/>
      <c r="B496" s="34"/>
      <c r="C496" s="185" t="s">
        <v>1197</v>
      </c>
      <c r="D496" s="185" t="s">
        <v>153</v>
      </c>
      <c r="E496" s="186" t="s">
        <v>1198</v>
      </c>
      <c r="F496" s="187" t="s">
        <v>1199</v>
      </c>
      <c r="G496" s="188" t="s">
        <v>156</v>
      </c>
      <c r="H496" s="189">
        <v>6.87</v>
      </c>
      <c r="I496" s="190"/>
      <c r="J496" s="191">
        <f>ROUND(I496*H496,2)</f>
        <v>0</v>
      </c>
      <c r="K496" s="187" t="s">
        <v>157</v>
      </c>
      <c r="L496" s="38"/>
      <c r="M496" s="192" t="s">
        <v>1</v>
      </c>
      <c r="N496" s="193" t="s">
        <v>41</v>
      </c>
      <c r="O496" s="70"/>
      <c r="P496" s="194">
        <f>O496*H496</f>
        <v>0</v>
      </c>
      <c r="Q496" s="194">
        <v>6.9999999999999999E-4</v>
      </c>
      <c r="R496" s="194">
        <f>Q496*H496</f>
        <v>4.8089999999999999E-3</v>
      </c>
      <c r="S496" s="194">
        <v>0</v>
      </c>
      <c r="T496" s="195">
        <f>S496*H496</f>
        <v>0</v>
      </c>
      <c r="U496" s="33"/>
      <c r="V496" s="33"/>
      <c r="W496" s="33"/>
      <c r="X496" s="33"/>
      <c r="Y496" s="33"/>
      <c r="Z496" s="33"/>
      <c r="AA496" s="33"/>
      <c r="AB496" s="33"/>
      <c r="AC496" s="33"/>
      <c r="AD496" s="33"/>
      <c r="AE496" s="33"/>
      <c r="AR496" s="196" t="s">
        <v>237</v>
      </c>
      <c r="AT496" s="196" t="s">
        <v>153</v>
      </c>
      <c r="AU496" s="196" t="s">
        <v>86</v>
      </c>
      <c r="AY496" s="16" t="s">
        <v>150</v>
      </c>
      <c r="BE496" s="197">
        <f>IF(N496="základní",J496,0)</f>
        <v>0</v>
      </c>
      <c r="BF496" s="197">
        <f>IF(N496="snížená",J496,0)</f>
        <v>0</v>
      </c>
      <c r="BG496" s="197">
        <f>IF(N496="zákl. přenesená",J496,0)</f>
        <v>0</v>
      </c>
      <c r="BH496" s="197">
        <f>IF(N496="sníž. přenesená",J496,0)</f>
        <v>0</v>
      </c>
      <c r="BI496" s="197">
        <f>IF(N496="nulová",J496,0)</f>
        <v>0</v>
      </c>
      <c r="BJ496" s="16" t="s">
        <v>84</v>
      </c>
      <c r="BK496" s="197">
        <f>ROUND(I496*H496,2)</f>
        <v>0</v>
      </c>
      <c r="BL496" s="16" t="s">
        <v>237</v>
      </c>
      <c r="BM496" s="196" t="s">
        <v>1200</v>
      </c>
    </row>
    <row r="497" spans="1:65" s="2" customFormat="1" ht="16.5" customHeight="1">
      <c r="A497" s="33"/>
      <c r="B497" s="34"/>
      <c r="C497" s="225" t="s">
        <v>1201</v>
      </c>
      <c r="D497" s="225" t="s">
        <v>321</v>
      </c>
      <c r="E497" s="226" t="s">
        <v>1202</v>
      </c>
      <c r="F497" s="227" t="s">
        <v>1203</v>
      </c>
      <c r="G497" s="228" t="s">
        <v>156</v>
      </c>
      <c r="H497" s="229">
        <v>7.5570000000000004</v>
      </c>
      <c r="I497" s="230"/>
      <c r="J497" s="231">
        <f>ROUND(I497*H497,2)</f>
        <v>0</v>
      </c>
      <c r="K497" s="227" t="s">
        <v>157</v>
      </c>
      <c r="L497" s="232"/>
      <c r="M497" s="233" t="s">
        <v>1</v>
      </c>
      <c r="N497" s="234" t="s">
        <v>41</v>
      </c>
      <c r="O497" s="70"/>
      <c r="P497" s="194">
        <f>O497*H497</f>
        <v>0</v>
      </c>
      <c r="Q497" s="194">
        <v>2.64E-3</v>
      </c>
      <c r="R497" s="194">
        <f>Q497*H497</f>
        <v>1.995048E-2</v>
      </c>
      <c r="S497" s="194">
        <v>0</v>
      </c>
      <c r="T497" s="195">
        <f>S497*H497</f>
        <v>0</v>
      </c>
      <c r="U497" s="33"/>
      <c r="V497" s="33"/>
      <c r="W497" s="33"/>
      <c r="X497" s="33"/>
      <c r="Y497" s="33"/>
      <c r="Z497" s="33"/>
      <c r="AA497" s="33"/>
      <c r="AB497" s="33"/>
      <c r="AC497" s="33"/>
      <c r="AD497" s="33"/>
      <c r="AE497" s="33"/>
      <c r="AR497" s="196" t="s">
        <v>312</v>
      </c>
      <c r="AT497" s="196" t="s">
        <v>321</v>
      </c>
      <c r="AU497" s="196" t="s">
        <v>86</v>
      </c>
      <c r="AY497" s="16" t="s">
        <v>150</v>
      </c>
      <c r="BE497" s="197">
        <f>IF(N497="základní",J497,0)</f>
        <v>0</v>
      </c>
      <c r="BF497" s="197">
        <f>IF(N497="snížená",J497,0)</f>
        <v>0</v>
      </c>
      <c r="BG497" s="197">
        <f>IF(N497="zákl. přenesená",J497,0)</f>
        <v>0</v>
      </c>
      <c r="BH497" s="197">
        <f>IF(N497="sníž. přenesená",J497,0)</f>
        <v>0</v>
      </c>
      <c r="BI497" s="197">
        <f>IF(N497="nulová",J497,0)</f>
        <v>0</v>
      </c>
      <c r="BJ497" s="16" t="s">
        <v>84</v>
      </c>
      <c r="BK497" s="197">
        <f>ROUND(I497*H497,2)</f>
        <v>0</v>
      </c>
      <c r="BL497" s="16" t="s">
        <v>237</v>
      </c>
      <c r="BM497" s="196" t="s">
        <v>1204</v>
      </c>
    </row>
    <row r="498" spans="1:65" s="2" customFormat="1" ht="29.25">
      <c r="A498" s="33"/>
      <c r="B498" s="34"/>
      <c r="C498" s="35"/>
      <c r="D498" s="200" t="s">
        <v>262</v>
      </c>
      <c r="E498" s="35"/>
      <c r="F498" s="221" t="s">
        <v>1145</v>
      </c>
      <c r="G498" s="35"/>
      <c r="H498" s="35"/>
      <c r="I498" s="222"/>
      <c r="J498" s="35"/>
      <c r="K498" s="35"/>
      <c r="L498" s="38"/>
      <c r="M498" s="223"/>
      <c r="N498" s="224"/>
      <c r="O498" s="70"/>
      <c r="P498" s="70"/>
      <c r="Q498" s="70"/>
      <c r="R498" s="70"/>
      <c r="S498" s="70"/>
      <c r="T498" s="71"/>
      <c r="U498" s="33"/>
      <c r="V498" s="33"/>
      <c r="W498" s="33"/>
      <c r="X498" s="33"/>
      <c r="Y498" s="33"/>
      <c r="Z498" s="33"/>
      <c r="AA498" s="33"/>
      <c r="AB498" s="33"/>
      <c r="AC498" s="33"/>
      <c r="AD498" s="33"/>
      <c r="AE498" s="33"/>
      <c r="AT498" s="16" t="s">
        <v>262</v>
      </c>
      <c r="AU498" s="16" t="s">
        <v>86</v>
      </c>
    </row>
    <row r="499" spans="1:65" s="13" customFormat="1">
      <c r="B499" s="198"/>
      <c r="C499" s="199"/>
      <c r="D499" s="200" t="s">
        <v>160</v>
      </c>
      <c r="E499" s="201" t="s">
        <v>1</v>
      </c>
      <c r="F499" s="202" t="s">
        <v>1205</v>
      </c>
      <c r="G499" s="199"/>
      <c r="H499" s="203">
        <v>7.5570000000000004</v>
      </c>
      <c r="I499" s="204"/>
      <c r="J499" s="199"/>
      <c r="K499" s="199"/>
      <c r="L499" s="205"/>
      <c r="M499" s="206"/>
      <c r="N499" s="207"/>
      <c r="O499" s="207"/>
      <c r="P499" s="207"/>
      <c r="Q499" s="207"/>
      <c r="R499" s="207"/>
      <c r="S499" s="207"/>
      <c r="T499" s="208"/>
      <c r="AT499" s="209" t="s">
        <v>160</v>
      </c>
      <c r="AU499" s="209" t="s">
        <v>86</v>
      </c>
      <c r="AV499" s="13" t="s">
        <v>86</v>
      </c>
      <c r="AW499" s="13" t="s">
        <v>33</v>
      </c>
      <c r="AX499" s="13" t="s">
        <v>84</v>
      </c>
      <c r="AY499" s="209" t="s">
        <v>150</v>
      </c>
    </row>
    <row r="500" spans="1:65" s="2" customFormat="1" ht="16.5" customHeight="1">
      <c r="A500" s="33"/>
      <c r="B500" s="34"/>
      <c r="C500" s="185" t="s">
        <v>1206</v>
      </c>
      <c r="D500" s="185" t="s">
        <v>153</v>
      </c>
      <c r="E500" s="186" t="s">
        <v>1207</v>
      </c>
      <c r="F500" s="187" t="s">
        <v>1208</v>
      </c>
      <c r="G500" s="188" t="s">
        <v>182</v>
      </c>
      <c r="H500" s="189">
        <v>10.77</v>
      </c>
      <c r="I500" s="190"/>
      <c r="J500" s="191">
        <f>ROUND(I500*H500,2)</f>
        <v>0</v>
      </c>
      <c r="K500" s="187" t="s">
        <v>157</v>
      </c>
      <c r="L500" s="38"/>
      <c r="M500" s="192" t="s">
        <v>1</v>
      </c>
      <c r="N500" s="193" t="s">
        <v>41</v>
      </c>
      <c r="O500" s="70"/>
      <c r="P500" s="194">
        <f>O500*H500</f>
        <v>0</v>
      </c>
      <c r="Q500" s="194">
        <v>3.0000000000000001E-5</v>
      </c>
      <c r="R500" s="194">
        <f>Q500*H500</f>
        <v>3.2309999999999999E-4</v>
      </c>
      <c r="S500" s="194">
        <v>0</v>
      </c>
      <c r="T500" s="195">
        <f>S500*H500</f>
        <v>0</v>
      </c>
      <c r="U500" s="33"/>
      <c r="V500" s="33"/>
      <c r="W500" s="33"/>
      <c r="X500" s="33"/>
      <c r="Y500" s="33"/>
      <c r="Z500" s="33"/>
      <c r="AA500" s="33"/>
      <c r="AB500" s="33"/>
      <c r="AC500" s="33"/>
      <c r="AD500" s="33"/>
      <c r="AE500" s="33"/>
      <c r="AR500" s="196" t="s">
        <v>237</v>
      </c>
      <c r="AT500" s="196" t="s">
        <v>153</v>
      </c>
      <c r="AU500" s="196" t="s">
        <v>86</v>
      </c>
      <c r="AY500" s="16" t="s">
        <v>150</v>
      </c>
      <c r="BE500" s="197">
        <f>IF(N500="základní",J500,0)</f>
        <v>0</v>
      </c>
      <c r="BF500" s="197">
        <f>IF(N500="snížená",J500,0)</f>
        <v>0</v>
      </c>
      <c r="BG500" s="197">
        <f>IF(N500="zákl. přenesená",J500,0)</f>
        <v>0</v>
      </c>
      <c r="BH500" s="197">
        <f>IF(N500="sníž. přenesená",J500,0)</f>
        <v>0</v>
      </c>
      <c r="BI500" s="197">
        <f>IF(N500="nulová",J500,0)</f>
        <v>0</v>
      </c>
      <c r="BJ500" s="16" t="s">
        <v>84</v>
      </c>
      <c r="BK500" s="197">
        <f>ROUND(I500*H500,2)</f>
        <v>0</v>
      </c>
      <c r="BL500" s="16" t="s">
        <v>237</v>
      </c>
      <c r="BM500" s="196" t="s">
        <v>1209</v>
      </c>
    </row>
    <row r="501" spans="1:65" s="13" customFormat="1">
      <c r="B501" s="198"/>
      <c r="C501" s="199"/>
      <c r="D501" s="200" t="s">
        <v>160</v>
      </c>
      <c r="E501" s="201" t="s">
        <v>1</v>
      </c>
      <c r="F501" s="202" t="s">
        <v>1210</v>
      </c>
      <c r="G501" s="199"/>
      <c r="H501" s="203">
        <v>10.77</v>
      </c>
      <c r="I501" s="204"/>
      <c r="J501" s="199"/>
      <c r="K501" s="199"/>
      <c r="L501" s="205"/>
      <c r="M501" s="206"/>
      <c r="N501" s="207"/>
      <c r="O501" s="207"/>
      <c r="P501" s="207"/>
      <c r="Q501" s="207"/>
      <c r="R501" s="207"/>
      <c r="S501" s="207"/>
      <c r="T501" s="208"/>
      <c r="AT501" s="209" t="s">
        <v>160</v>
      </c>
      <c r="AU501" s="209" t="s">
        <v>86</v>
      </c>
      <c r="AV501" s="13" t="s">
        <v>86</v>
      </c>
      <c r="AW501" s="13" t="s">
        <v>33</v>
      </c>
      <c r="AX501" s="13" t="s">
        <v>84</v>
      </c>
      <c r="AY501" s="209" t="s">
        <v>150</v>
      </c>
    </row>
    <row r="502" spans="1:65" s="2" customFormat="1" ht="16.5" customHeight="1">
      <c r="A502" s="33"/>
      <c r="B502" s="34"/>
      <c r="C502" s="225" t="s">
        <v>1211</v>
      </c>
      <c r="D502" s="225" t="s">
        <v>321</v>
      </c>
      <c r="E502" s="226" t="s">
        <v>1212</v>
      </c>
      <c r="F502" s="227" t="s">
        <v>1213</v>
      </c>
      <c r="G502" s="228" t="s">
        <v>182</v>
      </c>
      <c r="H502" s="229">
        <v>11.847</v>
      </c>
      <c r="I502" s="230"/>
      <c r="J502" s="231">
        <f>ROUND(I502*H502,2)</f>
        <v>0</v>
      </c>
      <c r="K502" s="227" t="s">
        <v>157</v>
      </c>
      <c r="L502" s="232"/>
      <c r="M502" s="233" t="s">
        <v>1</v>
      </c>
      <c r="N502" s="234" t="s">
        <v>41</v>
      </c>
      <c r="O502" s="70"/>
      <c r="P502" s="194">
        <f>O502*H502</f>
        <v>0</v>
      </c>
      <c r="Q502" s="194">
        <v>3.8000000000000002E-4</v>
      </c>
      <c r="R502" s="194">
        <f>Q502*H502</f>
        <v>4.5018599999999999E-3</v>
      </c>
      <c r="S502" s="194">
        <v>0</v>
      </c>
      <c r="T502" s="195">
        <f>S502*H502</f>
        <v>0</v>
      </c>
      <c r="U502" s="33"/>
      <c r="V502" s="33"/>
      <c r="W502" s="33"/>
      <c r="X502" s="33"/>
      <c r="Y502" s="33"/>
      <c r="Z502" s="33"/>
      <c r="AA502" s="33"/>
      <c r="AB502" s="33"/>
      <c r="AC502" s="33"/>
      <c r="AD502" s="33"/>
      <c r="AE502" s="33"/>
      <c r="AR502" s="196" t="s">
        <v>312</v>
      </c>
      <c r="AT502" s="196" t="s">
        <v>321</v>
      </c>
      <c r="AU502" s="196" t="s">
        <v>86</v>
      </c>
      <c r="AY502" s="16" t="s">
        <v>150</v>
      </c>
      <c r="BE502" s="197">
        <f>IF(N502="základní",J502,0)</f>
        <v>0</v>
      </c>
      <c r="BF502" s="197">
        <f>IF(N502="snížená",J502,0)</f>
        <v>0</v>
      </c>
      <c r="BG502" s="197">
        <f>IF(N502="zákl. přenesená",J502,0)</f>
        <v>0</v>
      </c>
      <c r="BH502" s="197">
        <f>IF(N502="sníž. přenesená",J502,0)</f>
        <v>0</v>
      </c>
      <c r="BI502" s="197">
        <f>IF(N502="nulová",J502,0)</f>
        <v>0</v>
      </c>
      <c r="BJ502" s="16" t="s">
        <v>84</v>
      </c>
      <c r="BK502" s="197">
        <f>ROUND(I502*H502,2)</f>
        <v>0</v>
      </c>
      <c r="BL502" s="16" t="s">
        <v>237</v>
      </c>
      <c r="BM502" s="196" t="s">
        <v>1214</v>
      </c>
    </row>
    <row r="503" spans="1:65" s="2" customFormat="1" ht="29.25">
      <c r="A503" s="33"/>
      <c r="B503" s="34"/>
      <c r="C503" s="35"/>
      <c r="D503" s="200" t="s">
        <v>262</v>
      </c>
      <c r="E503" s="35"/>
      <c r="F503" s="221" t="s">
        <v>1145</v>
      </c>
      <c r="G503" s="35"/>
      <c r="H503" s="35"/>
      <c r="I503" s="222"/>
      <c r="J503" s="35"/>
      <c r="K503" s="35"/>
      <c r="L503" s="38"/>
      <c r="M503" s="223"/>
      <c r="N503" s="224"/>
      <c r="O503" s="70"/>
      <c r="P503" s="70"/>
      <c r="Q503" s="70"/>
      <c r="R503" s="70"/>
      <c r="S503" s="70"/>
      <c r="T503" s="71"/>
      <c r="U503" s="33"/>
      <c r="V503" s="33"/>
      <c r="W503" s="33"/>
      <c r="X503" s="33"/>
      <c r="Y503" s="33"/>
      <c r="Z503" s="33"/>
      <c r="AA503" s="33"/>
      <c r="AB503" s="33"/>
      <c r="AC503" s="33"/>
      <c r="AD503" s="33"/>
      <c r="AE503" s="33"/>
      <c r="AT503" s="16" t="s">
        <v>262</v>
      </c>
      <c r="AU503" s="16" t="s">
        <v>86</v>
      </c>
    </row>
    <row r="504" spans="1:65" s="13" customFormat="1">
      <c r="B504" s="198"/>
      <c r="C504" s="199"/>
      <c r="D504" s="200" t="s">
        <v>160</v>
      </c>
      <c r="E504" s="199"/>
      <c r="F504" s="202" t="s">
        <v>1215</v>
      </c>
      <c r="G504" s="199"/>
      <c r="H504" s="203">
        <v>11.847</v>
      </c>
      <c r="I504" s="204"/>
      <c r="J504" s="199"/>
      <c r="K504" s="199"/>
      <c r="L504" s="205"/>
      <c r="M504" s="206"/>
      <c r="N504" s="207"/>
      <c r="O504" s="207"/>
      <c r="P504" s="207"/>
      <c r="Q504" s="207"/>
      <c r="R504" s="207"/>
      <c r="S504" s="207"/>
      <c r="T504" s="208"/>
      <c r="AT504" s="209" t="s">
        <v>160</v>
      </c>
      <c r="AU504" s="209" t="s">
        <v>86</v>
      </c>
      <c r="AV504" s="13" t="s">
        <v>86</v>
      </c>
      <c r="AW504" s="13" t="s">
        <v>4</v>
      </c>
      <c r="AX504" s="13" t="s">
        <v>84</v>
      </c>
      <c r="AY504" s="209" t="s">
        <v>150</v>
      </c>
    </row>
    <row r="505" spans="1:65" s="2" customFormat="1" ht="24.2" customHeight="1">
      <c r="A505" s="33"/>
      <c r="B505" s="34"/>
      <c r="C505" s="185" t="s">
        <v>1216</v>
      </c>
      <c r="D505" s="185" t="s">
        <v>153</v>
      </c>
      <c r="E505" s="186" t="s">
        <v>1217</v>
      </c>
      <c r="F505" s="187" t="s">
        <v>1218</v>
      </c>
      <c r="G505" s="188" t="s">
        <v>482</v>
      </c>
      <c r="H505" s="235"/>
      <c r="I505" s="190"/>
      <c r="J505" s="191">
        <f>ROUND(I505*H505,2)</f>
        <v>0</v>
      </c>
      <c r="K505" s="187" t="s">
        <v>157</v>
      </c>
      <c r="L505" s="38"/>
      <c r="M505" s="192" t="s">
        <v>1</v>
      </c>
      <c r="N505" s="193" t="s">
        <v>41</v>
      </c>
      <c r="O505" s="70"/>
      <c r="P505" s="194">
        <f>O505*H505</f>
        <v>0</v>
      </c>
      <c r="Q505" s="194">
        <v>0</v>
      </c>
      <c r="R505" s="194">
        <f>Q505*H505</f>
        <v>0</v>
      </c>
      <c r="S505" s="194">
        <v>0</v>
      </c>
      <c r="T505" s="195">
        <f>S505*H505</f>
        <v>0</v>
      </c>
      <c r="U505" s="33"/>
      <c r="V505" s="33"/>
      <c r="W505" s="33"/>
      <c r="X505" s="33"/>
      <c r="Y505" s="33"/>
      <c r="Z505" s="33"/>
      <c r="AA505" s="33"/>
      <c r="AB505" s="33"/>
      <c r="AC505" s="33"/>
      <c r="AD505" s="33"/>
      <c r="AE505" s="33"/>
      <c r="AR505" s="196" t="s">
        <v>237</v>
      </c>
      <c r="AT505" s="196" t="s">
        <v>153</v>
      </c>
      <c r="AU505" s="196" t="s">
        <v>86</v>
      </c>
      <c r="AY505" s="16" t="s">
        <v>150</v>
      </c>
      <c r="BE505" s="197">
        <f>IF(N505="základní",J505,0)</f>
        <v>0</v>
      </c>
      <c r="BF505" s="197">
        <f>IF(N505="snížená",J505,0)</f>
        <v>0</v>
      </c>
      <c r="BG505" s="197">
        <f>IF(N505="zákl. přenesená",J505,0)</f>
        <v>0</v>
      </c>
      <c r="BH505" s="197">
        <f>IF(N505="sníž. přenesená",J505,0)</f>
        <v>0</v>
      </c>
      <c r="BI505" s="197">
        <f>IF(N505="nulová",J505,0)</f>
        <v>0</v>
      </c>
      <c r="BJ505" s="16" t="s">
        <v>84</v>
      </c>
      <c r="BK505" s="197">
        <f>ROUND(I505*H505,2)</f>
        <v>0</v>
      </c>
      <c r="BL505" s="16" t="s">
        <v>237</v>
      </c>
      <c r="BM505" s="196" t="s">
        <v>1219</v>
      </c>
    </row>
    <row r="506" spans="1:65" s="12" customFormat="1" ht="22.9" customHeight="1">
      <c r="B506" s="169"/>
      <c r="C506" s="170"/>
      <c r="D506" s="171" t="s">
        <v>75</v>
      </c>
      <c r="E506" s="183" t="s">
        <v>1220</v>
      </c>
      <c r="F506" s="183" t="s">
        <v>1221</v>
      </c>
      <c r="G506" s="170"/>
      <c r="H506" s="170"/>
      <c r="I506" s="173"/>
      <c r="J506" s="184">
        <f>BK506</f>
        <v>0</v>
      </c>
      <c r="K506" s="170"/>
      <c r="L506" s="175"/>
      <c r="M506" s="176"/>
      <c r="N506" s="177"/>
      <c r="O506" s="177"/>
      <c r="P506" s="178">
        <f>SUM(P507:P549)</f>
        <v>0</v>
      </c>
      <c r="Q506" s="177"/>
      <c r="R506" s="178">
        <f>SUM(R507:R549)</f>
        <v>1.8256480800000001</v>
      </c>
      <c r="S506" s="177"/>
      <c r="T506" s="179">
        <f>SUM(T507:T549)</f>
        <v>0</v>
      </c>
      <c r="AR506" s="180" t="s">
        <v>86</v>
      </c>
      <c r="AT506" s="181" t="s">
        <v>75</v>
      </c>
      <c r="AU506" s="181" t="s">
        <v>84</v>
      </c>
      <c r="AY506" s="180" t="s">
        <v>150</v>
      </c>
      <c r="BK506" s="182">
        <f>SUM(BK507:BK549)</f>
        <v>0</v>
      </c>
    </row>
    <row r="507" spans="1:65" s="2" customFormat="1" ht="16.5" customHeight="1">
      <c r="A507" s="33"/>
      <c r="B507" s="34"/>
      <c r="C507" s="185" t="s">
        <v>1222</v>
      </c>
      <c r="D507" s="185" t="s">
        <v>153</v>
      </c>
      <c r="E507" s="186" t="s">
        <v>1223</v>
      </c>
      <c r="F507" s="187" t="s">
        <v>1224</v>
      </c>
      <c r="G507" s="188" t="s">
        <v>156</v>
      </c>
      <c r="H507" s="189">
        <v>83.768000000000001</v>
      </c>
      <c r="I507" s="190"/>
      <c r="J507" s="191">
        <f>ROUND(I507*H507,2)</f>
        <v>0</v>
      </c>
      <c r="K507" s="187" t="s">
        <v>157</v>
      </c>
      <c r="L507" s="38"/>
      <c r="M507" s="192" t="s">
        <v>1</v>
      </c>
      <c r="N507" s="193" t="s">
        <v>41</v>
      </c>
      <c r="O507" s="70"/>
      <c r="P507" s="194">
        <f>O507*H507</f>
        <v>0</v>
      </c>
      <c r="Q507" s="194">
        <v>0</v>
      </c>
      <c r="R507" s="194">
        <f>Q507*H507</f>
        <v>0</v>
      </c>
      <c r="S507" s="194">
        <v>0</v>
      </c>
      <c r="T507" s="195">
        <f>S507*H507</f>
        <v>0</v>
      </c>
      <c r="U507" s="33"/>
      <c r="V507" s="33"/>
      <c r="W507" s="33"/>
      <c r="X507" s="33"/>
      <c r="Y507" s="33"/>
      <c r="Z507" s="33"/>
      <c r="AA507" s="33"/>
      <c r="AB507" s="33"/>
      <c r="AC507" s="33"/>
      <c r="AD507" s="33"/>
      <c r="AE507" s="33"/>
      <c r="AR507" s="196" t="s">
        <v>237</v>
      </c>
      <c r="AT507" s="196" t="s">
        <v>153</v>
      </c>
      <c r="AU507" s="196" t="s">
        <v>86</v>
      </c>
      <c r="AY507" s="16" t="s">
        <v>150</v>
      </c>
      <c r="BE507" s="197">
        <f>IF(N507="základní",J507,0)</f>
        <v>0</v>
      </c>
      <c r="BF507" s="197">
        <f>IF(N507="snížená",J507,0)</f>
        <v>0</v>
      </c>
      <c r="BG507" s="197">
        <f>IF(N507="zákl. přenesená",J507,0)</f>
        <v>0</v>
      </c>
      <c r="BH507" s="197">
        <f>IF(N507="sníž. přenesená",J507,0)</f>
        <v>0</v>
      </c>
      <c r="BI507" s="197">
        <f>IF(N507="nulová",J507,0)</f>
        <v>0</v>
      </c>
      <c r="BJ507" s="16" t="s">
        <v>84</v>
      </c>
      <c r="BK507" s="197">
        <f>ROUND(I507*H507,2)</f>
        <v>0</v>
      </c>
      <c r="BL507" s="16" t="s">
        <v>237</v>
      </c>
      <c r="BM507" s="196" t="s">
        <v>1225</v>
      </c>
    </row>
    <row r="508" spans="1:65" s="13" customFormat="1">
      <c r="B508" s="198"/>
      <c r="C508" s="199"/>
      <c r="D508" s="200" t="s">
        <v>160</v>
      </c>
      <c r="E508" s="201" t="s">
        <v>1</v>
      </c>
      <c r="F508" s="202" t="s">
        <v>1226</v>
      </c>
      <c r="G508" s="199"/>
      <c r="H508" s="203">
        <v>26.224</v>
      </c>
      <c r="I508" s="204"/>
      <c r="J508" s="199"/>
      <c r="K508" s="199"/>
      <c r="L508" s="205"/>
      <c r="M508" s="206"/>
      <c r="N508" s="207"/>
      <c r="O508" s="207"/>
      <c r="P508" s="207"/>
      <c r="Q508" s="207"/>
      <c r="R508" s="207"/>
      <c r="S508" s="207"/>
      <c r="T508" s="208"/>
      <c r="AT508" s="209" t="s">
        <v>160</v>
      </c>
      <c r="AU508" s="209" t="s">
        <v>86</v>
      </c>
      <c r="AV508" s="13" t="s">
        <v>86</v>
      </c>
      <c r="AW508" s="13" t="s">
        <v>33</v>
      </c>
      <c r="AX508" s="13" t="s">
        <v>76</v>
      </c>
      <c r="AY508" s="209" t="s">
        <v>150</v>
      </c>
    </row>
    <row r="509" spans="1:65" s="13" customFormat="1">
      <c r="B509" s="198"/>
      <c r="C509" s="199"/>
      <c r="D509" s="200" t="s">
        <v>160</v>
      </c>
      <c r="E509" s="201" t="s">
        <v>1</v>
      </c>
      <c r="F509" s="202" t="s">
        <v>1227</v>
      </c>
      <c r="G509" s="199"/>
      <c r="H509" s="203">
        <v>19.14</v>
      </c>
      <c r="I509" s="204"/>
      <c r="J509" s="199"/>
      <c r="K509" s="199"/>
      <c r="L509" s="205"/>
      <c r="M509" s="206"/>
      <c r="N509" s="207"/>
      <c r="O509" s="207"/>
      <c r="P509" s="207"/>
      <c r="Q509" s="207"/>
      <c r="R509" s="207"/>
      <c r="S509" s="207"/>
      <c r="T509" s="208"/>
      <c r="AT509" s="209" t="s">
        <v>160</v>
      </c>
      <c r="AU509" s="209" t="s">
        <v>86</v>
      </c>
      <c r="AV509" s="13" t="s">
        <v>86</v>
      </c>
      <c r="AW509" s="13" t="s">
        <v>33</v>
      </c>
      <c r="AX509" s="13" t="s">
        <v>76</v>
      </c>
      <c r="AY509" s="209" t="s">
        <v>150</v>
      </c>
    </row>
    <row r="510" spans="1:65" s="13" customFormat="1">
      <c r="B510" s="198"/>
      <c r="C510" s="199"/>
      <c r="D510" s="200" t="s">
        <v>160</v>
      </c>
      <c r="E510" s="201" t="s">
        <v>1</v>
      </c>
      <c r="F510" s="202" t="s">
        <v>1228</v>
      </c>
      <c r="G510" s="199"/>
      <c r="H510" s="203">
        <v>22.763999999999999</v>
      </c>
      <c r="I510" s="204"/>
      <c r="J510" s="199"/>
      <c r="K510" s="199"/>
      <c r="L510" s="205"/>
      <c r="M510" s="206"/>
      <c r="N510" s="207"/>
      <c r="O510" s="207"/>
      <c r="P510" s="207"/>
      <c r="Q510" s="207"/>
      <c r="R510" s="207"/>
      <c r="S510" s="207"/>
      <c r="T510" s="208"/>
      <c r="AT510" s="209" t="s">
        <v>160</v>
      </c>
      <c r="AU510" s="209" t="s">
        <v>86</v>
      </c>
      <c r="AV510" s="13" t="s">
        <v>86</v>
      </c>
      <c r="AW510" s="13" t="s">
        <v>33</v>
      </c>
      <c r="AX510" s="13" t="s">
        <v>76</v>
      </c>
      <c r="AY510" s="209" t="s">
        <v>150</v>
      </c>
    </row>
    <row r="511" spans="1:65" s="13" customFormat="1">
      <c r="B511" s="198"/>
      <c r="C511" s="199"/>
      <c r="D511" s="200" t="s">
        <v>160</v>
      </c>
      <c r="E511" s="201" t="s">
        <v>1</v>
      </c>
      <c r="F511" s="202" t="s">
        <v>1229</v>
      </c>
      <c r="G511" s="199"/>
      <c r="H511" s="203">
        <v>9.68</v>
      </c>
      <c r="I511" s="204"/>
      <c r="J511" s="199"/>
      <c r="K511" s="199"/>
      <c r="L511" s="205"/>
      <c r="M511" s="206"/>
      <c r="N511" s="207"/>
      <c r="O511" s="207"/>
      <c r="P511" s="207"/>
      <c r="Q511" s="207"/>
      <c r="R511" s="207"/>
      <c r="S511" s="207"/>
      <c r="T511" s="208"/>
      <c r="AT511" s="209" t="s">
        <v>160</v>
      </c>
      <c r="AU511" s="209" t="s">
        <v>86</v>
      </c>
      <c r="AV511" s="13" t="s">
        <v>86</v>
      </c>
      <c r="AW511" s="13" t="s">
        <v>33</v>
      </c>
      <c r="AX511" s="13" t="s">
        <v>76</v>
      </c>
      <c r="AY511" s="209" t="s">
        <v>150</v>
      </c>
    </row>
    <row r="512" spans="1:65" s="13" customFormat="1">
      <c r="B512" s="198"/>
      <c r="C512" s="199"/>
      <c r="D512" s="200" t="s">
        <v>160</v>
      </c>
      <c r="E512" s="201" t="s">
        <v>1</v>
      </c>
      <c r="F512" s="202" t="s">
        <v>1230</v>
      </c>
      <c r="G512" s="199"/>
      <c r="H512" s="203">
        <v>2.96</v>
      </c>
      <c r="I512" s="204"/>
      <c r="J512" s="199"/>
      <c r="K512" s="199"/>
      <c r="L512" s="205"/>
      <c r="M512" s="206"/>
      <c r="N512" s="207"/>
      <c r="O512" s="207"/>
      <c r="P512" s="207"/>
      <c r="Q512" s="207"/>
      <c r="R512" s="207"/>
      <c r="S512" s="207"/>
      <c r="T512" s="208"/>
      <c r="AT512" s="209" t="s">
        <v>160</v>
      </c>
      <c r="AU512" s="209" t="s">
        <v>86</v>
      </c>
      <c r="AV512" s="13" t="s">
        <v>86</v>
      </c>
      <c r="AW512" s="13" t="s">
        <v>33</v>
      </c>
      <c r="AX512" s="13" t="s">
        <v>76</v>
      </c>
      <c r="AY512" s="209" t="s">
        <v>150</v>
      </c>
    </row>
    <row r="513" spans="1:65" s="13" customFormat="1">
      <c r="B513" s="198"/>
      <c r="C513" s="199"/>
      <c r="D513" s="200" t="s">
        <v>160</v>
      </c>
      <c r="E513" s="201" t="s">
        <v>1</v>
      </c>
      <c r="F513" s="202" t="s">
        <v>1231</v>
      </c>
      <c r="G513" s="199"/>
      <c r="H513" s="203">
        <v>3</v>
      </c>
      <c r="I513" s="204"/>
      <c r="J513" s="199"/>
      <c r="K513" s="199"/>
      <c r="L513" s="205"/>
      <c r="M513" s="206"/>
      <c r="N513" s="207"/>
      <c r="O513" s="207"/>
      <c r="P513" s="207"/>
      <c r="Q513" s="207"/>
      <c r="R513" s="207"/>
      <c r="S513" s="207"/>
      <c r="T513" s="208"/>
      <c r="AT513" s="209" t="s">
        <v>160</v>
      </c>
      <c r="AU513" s="209" t="s">
        <v>86</v>
      </c>
      <c r="AV513" s="13" t="s">
        <v>86</v>
      </c>
      <c r="AW513" s="13" t="s">
        <v>33</v>
      </c>
      <c r="AX513" s="13" t="s">
        <v>76</v>
      </c>
      <c r="AY513" s="209" t="s">
        <v>150</v>
      </c>
    </row>
    <row r="514" spans="1:65" s="14" customFormat="1">
      <c r="B514" s="210"/>
      <c r="C514" s="211"/>
      <c r="D514" s="200" t="s">
        <v>160</v>
      </c>
      <c r="E514" s="212" t="s">
        <v>1</v>
      </c>
      <c r="F514" s="213" t="s">
        <v>193</v>
      </c>
      <c r="G514" s="211"/>
      <c r="H514" s="214">
        <v>83.767999999999986</v>
      </c>
      <c r="I514" s="215"/>
      <c r="J514" s="211"/>
      <c r="K514" s="211"/>
      <c r="L514" s="216"/>
      <c r="M514" s="217"/>
      <c r="N514" s="218"/>
      <c r="O514" s="218"/>
      <c r="P514" s="218"/>
      <c r="Q514" s="218"/>
      <c r="R514" s="218"/>
      <c r="S514" s="218"/>
      <c r="T514" s="219"/>
      <c r="AT514" s="220" t="s">
        <v>160</v>
      </c>
      <c r="AU514" s="220" t="s">
        <v>86</v>
      </c>
      <c r="AV514" s="14" t="s">
        <v>158</v>
      </c>
      <c r="AW514" s="14" t="s">
        <v>33</v>
      </c>
      <c r="AX514" s="14" t="s">
        <v>84</v>
      </c>
      <c r="AY514" s="220" t="s">
        <v>150</v>
      </c>
    </row>
    <row r="515" spans="1:65" s="2" customFormat="1" ht="16.5" customHeight="1">
      <c r="A515" s="33"/>
      <c r="B515" s="34"/>
      <c r="C515" s="185" t="s">
        <v>1232</v>
      </c>
      <c r="D515" s="185" t="s">
        <v>153</v>
      </c>
      <c r="E515" s="186" t="s">
        <v>1233</v>
      </c>
      <c r="F515" s="187" t="s">
        <v>1234</v>
      </c>
      <c r="G515" s="188" t="s">
        <v>156</v>
      </c>
      <c r="H515" s="189">
        <v>83.768000000000001</v>
      </c>
      <c r="I515" s="190"/>
      <c r="J515" s="191">
        <f>ROUND(I515*H515,2)</f>
        <v>0</v>
      </c>
      <c r="K515" s="187" t="s">
        <v>157</v>
      </c>
      <c r="L515" s="38"/>
      <c r="M515" s="192" t="s">
        <v>1</v>
      </c>
      <c r="N515" s="193" t="s">
        <v>41</v>
      </c>
      <c r="O515" s="70"/>
      <c r="P515" s="194">
        <f>O515*H515</f>
        <v>0</v>
      </c>
      <c r="Q515" s="194">
        <v>2.9999999999999997E-4</v>
      </c>
      <c r="R515" s="194">
        <f>Q515*H515</f>
        <v>2.5130399999999997E-2</v>
      </c>
      <c r="S515" s="194">
        <v>0</v>
      </c>
      <c r="T515" s="195">
        <f>S515*H515</f>
        <v>0</v>
      </c>
      <c r="U515" s="33"/>
      <c r="V515" s="33"/>
      <c r="W515" s="33"/>
      <c r="X515" s="33"/>
      <c r="Y515" s="33"/>
      <c r="Z515" s="33"/>
      <c r="AA515" s="33"/>
      <c r="AB515" s="33"/>
      <c r="AC515" s="33"/>
      <c r="AD515" s="33"/>
      <c r="AE515" s="33"/>
      <c r="AR515" s="196" t="s">
        <v>237</v>
      </c>
      <c r="AT515" s="196" t="s">
        <v>153</v>
      </c>
      <c r="AU515" s="196" t="s">
        <v>86</v>
      </c>
      <c r="AY515" s="16" t="s">
        <v>150</v>
      </c>
      <c r="BE515" s="197">
        <f>IF(N515="základní",J515,0)</f>
        <v>0</v>
      </c>
      <c r="BF515" s="197">
        <f>IF(N515="snížená",J515,0)</f>
        <v>0</v>
      </c>
      <c r="BG515" s="197">
        <f>IF(N515="zákl. přenesená",J515,0)</f>
        <v>0</v>
      </c>
      <c r="BH515" s="197">
        <f>IF(N515="sníž. přenesená",J515,0)</f>
        <v>0</v>
      </c>
      <c r="BI515" s="197">
        <f>IF(N515="nulová",J515,0)</f>
        <v>0</v>
      </c>
      <c r="BJ515" s="16" t="s">
        <v>84</v>
      </c>
      <c r="BK515" s="197">
        <f>ROUND(I515*H515,2)</f>
        <v>0</v>
      </c>
      <c r="BL515" s="16" t="s">
        <v>237</v>
      </c>
      <c r="BM515" s="196" t="s">
        <v>1235</v>
      </c>
    </row>
    <row r="516" spans="1:65" s="2" customFormat="1" ht="24.2" customHeight="1">
      <c r="A516" s="33"/>
      <c r="B516" s="34"/>
      <c r="C516" s="185" t="s">
        <v>1236</v>
      </c>
      <c r="D516" s="185" t="s">
        <v>153</v>
      </c>
      <c r="E516" s="186" t="s">
        <v>1237</v>
      </c>
      <c r="F516" s="187" t="s">
        <v>1238</v>
      </c>
      <c r="G516" s="188" t="s">
        <v>156</v>
      </c>
      <c r="H516" s="189">
        <v>69.007999999999996</v>
      </c>
      <c r="I516" s="190"/>
      <c r="J516" s="191">
        <f>ROUND(I516*H516,2)</f>
        <v>0</v>
      </c>
      <c r="K516" s="187" t="s">
        <v>157</v>
      </c>
      <c r="L516" s="38"/>
      <c r="M516" s="192" t="s">
        <v>1</v>
      </c>
      <c r="N516" s="193" t="s">
        <v>41</v>
      </c>
      <c r="O516" s="70"/>
      <c r="P516" s="194">
        <f>O516*H516</f>
        <v>0</v>
      </c>
      <c r="Q516" s="194">
        <v>1.5E-3</v>
      </c>
      <c r="R516" s="194">
        <f>Q516*H516</f>
        <v>0.10351199999999999</v>
      </c>
      <c r="S516" s="194">
        <v>0</v>
      </c>
      <c r="T516" s="195">
        <f>S516*H516</f>
        <v>0</v>
      </c>
      <c r="U516" s="33"/>
      <c r="V516" s="33"/>
      <c r="W516" s="33"/>
      <c r="X516" s="33"/>
      <c r="Y516" s="33"/>
      <c r="Z516" s="33"/>
      <c r="AA516" s="33"/>
      <c r="AB516" s="33"/>
      <c r="AC516" s="33"/>
      <c r="AD516" s="33"/>
      <c r="AE516" s="33"/>
      <c r="AR516" s="196" t="s">
        <v>237</v>
      </c>
      <c r="AT516" s="196" t="s">
        <v>153</v>
      </c>
      <c r="AU516" s="196" t="s">
        <v>86</v>
      </c>
      <c r="AY516" s="16" t="s">
        <v>150</v>
      </c>
      <c r="BE516" s="197">
        <f>IF(N516="základní",J516,0)</f>
        <v>0</v>
      </c>
      <c r="BF516" s="197">
        <f>IF(N516="snížená",J516,0)</f>
        <v>0</v>
      </c>
      <c r="BG516" s="197">
        <f>IF(N516="zákl. přenesená",J516,0)</f>
        <v>0</v>
      </c>
      <c r="BH516" s="197">
        <f>IF(N516="sníž. přenesená",J516,0)</f>
        <v>0</v>
      </c>
      <c r="BI516" s="197">
        <f>IF(N516="nulová",J516,0)</f>
        <v>0</v>
      </c>
      <c r="BJ516" s="16" t="s">
        <v>84</v>
      </c>
      <c r="BK516" s="197">
        <f>ROUND(I516*H516,2)</f>
        <v>0</v>
      </c>
      <c r="BL516" s="16" t="s">
        <v>237</v>
      </c>
      <c r="BM516" s="196" t="s">
        <v>1239</v>
      </c>
    </row>
    <row r="517" spans="1:65" s="13" customFormat="1">
      <c r="B517" s="198"/>
      <c r="C517" s="199"/>
      <c r="D517" s="200" t="s">
        <v>160</v>
      </c>
      <c r="E517" s="201" t="s">
        <v>1</v>
      </c>
      <c r="F517" s="202" t="s">
        <v>1226</v>
      </c>
      <c r="G517" s="199"/>
      <c r="H517" s="203">
        <v>26.224</v>
      </c>
      <c r="I517" s="204"/>
      <c r="J517" s="199"/>
      <c r="K517" s="199"/>
      <c r="L517" s="205"/>
      <c r="M517" s="206"/>
      <c r="N517" s="207"/>
      <c r="O517" s="207"/>
      <c r="P517" s="207"/>
      <c r="Q517" s="207"/>
      <c r="R517" s="207"/>
      <c r="S517" s="207"/>
      <c r="T517" s="208"/>
      <c r="AT517" s="209" t="s">
        <v>160</v>
      </c>
      <c r="AU517" s="209" t="s">
        <v>86</v>
      </c>
      <c r="AV517" s="13" t="s">
        <v>86</v>
      </c>
      <c r="AW517" s="13" t="s">
        <v>33</v>
      </c>
      <c r="AX517" s="13" t="s">
        <v>76</v>
      </c>
      <c r="AY517" s="209" t="s">
        <v>150</v>
      </c>
    </row>
    <row r="518" spans="1:65" s="13" customFormat="1">
      <c r="B518" s="198"/>
      <c r="C518" s="199"/>
      <c r="D518" s="200" t="s">
        <v>160</v>
      </c>
      <c r="E518" s="201" t="s">
        <v>1</v>
      </c>
      <c r="F518" s="202" t="s">
        <v>1227</v>
      </c>
      <c r="G518" s="199"/>
      <c r="H518" s="203">
        <v>19.14</v>
      </c>
      <c r="I518" s="204"/>
      <c r="J518" s="199"/>
      <c r="K518" s="199"/>
      <c r="L518" s="205"/>
      <c r="M518" s="206"/>
      <c r="N518" s="207"/>
      <c r="O518" s="207"/>
      <c r="P518" s="207"/>
      <c r="Q518" s="207"/>
      <c r="R518" s="207"/>
      <c r="S518" s="207"/>
      <c r="T518" s="208"/>
      <c r="AT518" s="209" t="s">
        <v>160</v>
      </c>
      <c r="AU518" s="209" t="s">
        <v>86</v>
      </c>
      <c r="AV518" s="13" t="s">
        <v>86</v>
      </c>
      <c r="AW518" s="13" t="s">
        <v>33</v>
      </c>
      <c r="AX518" s="13" t="s">
        <v>76</v>
      </c>
      <c r="AY518" s="209" t="s">
        <v>150</v>
      </c>
    </row>
    <row r="519" spans="1:65" s="13" customFormat="1">
      <c r="B519" s="198"/>
      <c r="C519" s="199"/>
      <c r="D519" s="200" t="s">
        <v>160</v>
      </c>
      <c r="E519" s="201" t="s">
        <v>1</v>
      </c>
      <c r="F519" s="202" t="s">
        <v>1228</v>
      </c>
      <c r="G519" s="199"/>
      <c r="H519" s="203">
        <v>22.763999999999999</v>
      </c>
      <c r="I519" s="204"/>
      <c r="J519" s="199"/>
      <c r="K519" s="199"/>
      <c r="L519" s="205"/>
      <c r="M519" s="206"/>
      <c r="N519" s="207"/>
      <c r="O519" s="207"/>
      <c r="P519" s="207"/>
      <c r="Q519" s="207"/>
      <c r="R519" s="207"/>
      <c r="S519" s="207"/>
      <c r="T519" s="208"/>
      <c r="AT519" s="209" t="s">
        <v>160</v>
      </c>
      <c r="AU519" s="209" t="s">
        <v>86</v>
      </c>
      <c r="AV519" s="13" t="s">
        <v>86</v>
      </c>
      <c r="AW519" s="13" t="s">
        <v>33</v>
      </c>
      <c r="AX519" s="13" t="s">
        <v>76</v>
      </c>
      <c r="AY519" s="209" t="s">
        <v>150</v>
      </c>
    </row>
    <row r="520" spans="1:65" s="13" customFormat="1">
      <c r="B520" s="198"/>
      <c r="C520" s="199"/>
      <c r="D520" s="200" t="s">
        <v>160</v>
      </c>
      <c r="E520" s="201" t="s">
        <v>1</v>
      </c>
      <c r="F520" s="202" t="s">
        <v>1240</v>
      </c>
      <c r="G520" s="199"/>
      <c r="H520" s="203">
        <v>0.88</v>
      </c>
      <c r="I520" s="204"/>
      <c r="J520" s="199"/>
      <c r="K520" s="199"/>
      <c r="L520" s="205"/>
      <c r="M520" s="206"/>
      <c r="N520" s="207"/>
      <c r="O520" s="207"/>
      <c r="P520" s="207"/>
      <c r="Q520" s="207"/>
      <c r="R520" s="207"/>
      <c r="S520" s="207"/>
      <c r="T520" s="208"/>
      <c r="AT520" s="209" t="s">
        <v>160</v>
      </c>
      <c r="AU520" s="209" t="s">
        <v>86</v>
      </c>
      <c r="AV520" s="13" t="s">
        <v>86</v>
      </c>
      <c r="AW520" s="13" t="s">
        <v>33</v>
      </c>
      <c r="AX520" s="13" t="s">
        <v>76</v>
      </c>
      <c r="AY520" s="209" t="s">
        <v>150</v>
      </c>
    </row>
    <row r="521" spans="1:65" s="14" customFormat="1">
      <c r="B521" s="210"/>
      <c r="C521" s="211"/>
      <c r="D521" s="200" t="s">
        <v>160</v>
      </c>
      <c r="E521" s="212" t="s">
        <v>1</v>
      </c>
      <c r="F521" s="213" t="s">
        <v>193</v>
      </c>
      <c r="G521" s="211"/>
      <c r="H521" s="214">
        <v>69.007999999999996</v>
      </c>
      <c r="I521" s="215"/>
      <c r="J521" s="211"/>
      <c r="K521" s="211"/>
      <c r="L521" s="216"/>
      <c r="M521" s="217"/>
      <c r="N521" s="218"/>
      <c r="O521" s="218"/>
      <c r="P521" s="218"/>
      <c r="Q521" s="218"/>
      <c r="R521" s="218"/>
      <c r="S521" s="218"/>
      <c r="T521" s="219"/>
      <c r="AT521" s="220" t="s">
        <v>160</v>
      </c>
      <c r="AU521" s="220" t="s">
        <v>86</v>
      </c>
      <c r="AV521" s="14" t="s">
        <v>158</v>
      </c>
      <c r="AW521" s="14" t="s">
        <v>33</v>
      </c>
      <c r="AX521" s="14" t="s">
        <v>84</v>
      </c>
      <c r="AY521" s="220" t="s">
        <v>150</v>
      </c>
    </row>
    <row r="522" spans="1:65" s="2" customFormat="1" ht="24.2" customHeight="1">
      <c r="A522" s="33"/>
      <c r="B522" s="34"/>
      <c r="C522" s="185" t="s">
        <v>1241</v>
      </c>
      <c r="D522" s="185" t="s">
        <v>153</v>
      </c>
      <c r="E522" s="186" t="s">
        <v>1242</v>
      </c>
      <c r="F522" s="187" t="s">
        <v>1243</v>
      </c>
      <c r="G522" s="188" t="s">
        <v>182</v>
      </c>
      <c r="H522" s="189">
        <v>38.04</v>
      </c>
      <c r="I522" s="190"/>
      <c r="J522" s="191">
        <f>ROUND(I522*H522,2)</f>
        <v>0</v>
      </c>
      <c r="K522" s="187" t="s">
        <v>157</v>
      </c>
      <c r="L522" s="38"/>
      <c r="M522" s="192" t="s">
        <v>1</v>
      </c>
      <c r="N522" s="193" t="s">
        <v>41</v>
      </c>
      <c r="O522" s="70"/>
      <c r="P522" s="194">
        <f>O522*H522</f>
        <v>0</v>
      </c>
      <c r="Q522" s="194">
        <v>2.7999999999999998E-4</v>
      </c>
      <c r="R522" s="194">
        <f>Q522*H522</f>
        <v>1.06512E-2</v>
      </c>
      <c r="S522" s="194">
        <v>0</v>
      </c>
      <c r="T522" s="195">
        <f>S522*H522</f>
        <v>0</v>
      </c>
      <c r="U522" s="33"/>
      <c r="V522" s="33"/>
      <c r="W522" s="33"/>
      <c r="X522" s="33"/>
      <c r="Y522" s="33"/>
      <c r="Z522" s="33"/>
      <c r="AA522" s="33"/>
      <c r="AB522" s="33"/>
      <c r="AC522" s="33"/>
      <c r="AD522" s="33"/>
      <c r="AE522" s="33"/>
      <c r="AR522" s="196" t="s">
        <v>237</v>
      </c>
      <c r="AT522" s="196" t="s">
        <v>153</v>
      </c>
      <c r="AU522" s="196" t="s">
        <v>86</v>
      </c>
      <c r="AY522" s="16" t="s">
        <v>150</v>
      </c>
      <c r="BE522" s="197">
        <f>IF(N522="základní",J522,0)</f>
        <v>0</v>
      </c>
      <c r="BF522" s="197">
        <f>IF(N522="snížená",J522,0)</f>
        <v>0</v>
      </c>
      <c r="BG522" s="197">
        <f>IF(N522="zákl. přenesená",J522,0)</f>
        <v>0</v>
      </c>
      <c r="BH522" s="197">
        <f>IF(N522="sníž. přenesená",J522,0)</f>
        <v>0</v>
      </c>
      <c r="BI522" s="197">
        <f>IF(N522="nulová",J522,0)</f>
        <v>0</v>
      </c>
      <c r="BJ522" s="16" t="s">
        <v>84</v>
      </c>
      <c r="BK522" s="197">
        <f>ROUND(I522*H522,2)</f>
        <v>0</v>
      </c>
      <c r="BL522" s="16" t="s">
        <v>237</v>
      </c>
      <c r="BM522" s="196" t="s">
        <v>1244</v>
      </c>
    </row>
    <row r="523" spans="1:65" s="13" customFormat="1">
      <c r="B523" s="198"/>
      <c r="C523" s="199"/>
      <c r="D523" s="200" t="s">
        <v>160</v>
      </c>
      <c r="E523" s="201" t="s">
        <v>1</v>
      </c>
      <c r="F523" s="202" t="s">
        <v>1245</v>
      </c>
      <c r="G523" s="199"/>
      <c r="H523" s="203">
        <v>11.92</v>
      </c>
      <c r="I523" s="204"/>
      <c r="J523" s="199"/>
      <c r="K523" s="199"/>
      <c r="L523" s="205"/>
      <c r="M523" s="206"/>
      <c r="N523" s="207"/>
      <c r="O523" s="207"/>
      <c r="P523" s="207"/>
      <c r="Q523" s="207"/>
      <c r="R523" s="207"/>
      <c r="S523" s="207"/>
      <c r="T523" s="208"/>
      <c r="AT523" s="209" t="s">
        <v>160</v>
      </c>
      <c r="AU523" s="209" t="s">
        <v>86</v>
      </c>
      <c r="AV523" s="13" t="s">
        <v>86</v>
      </c>
      <c r="AW523" s="13" t="s">
        <v>33</v>
      </c>
      <c r="AX523" s="13" t="s">
        <v>76</v>
      </c>
      <c r="AY523" s="209" t="s">
        <v>150</v>
      </c>
    </row>
    <row r="524" spans="1:65" s="13" customFormat="1">
      <c r="B524" s="198"/>
      <c r="C524" s="199"/>
      <c r="D524" s="200" t="s">
        <v>160</v>
      </c>
      <c r="E524" s="201" t="s">
        <v>1</v>
      </c>
      <c r="F524" s="202" t="s">
        <v>1246</v>
      </c>
      <c r="G524" s="199"/>
      <c r="H524" s="203">
        <v>8.6999999999999993</v>
      </c>
      <c r="I524" s="204"/>
      <c r="J524" s="199"/>
      <c r="K524" s="199"/>
      <c r="L524" s="205"/>
      <c r="M524" s="206"/>
      <c r="N524" s="207"/>
      <c r="O524" s="207"/>
      <c r="P524" s="207"/>
      <c r="Q524" s="207"/>
      <c r="R524" s="207"/>
      <c r="S524" s="207"/>
      <c r="T524" s="208"/>
      <c r="AT524" s="209" t="s">
        <v>160</v>
      </c>
      <c r="AU524" s="209" t="s">
        <v>86</v>
      </c>
      <c r="AV524" s="13" t="s">
        <v>86</v>
      </c>
      <c r="AW524" s="13" t="s">
        <v>33</v>
      </c>
      <c r="AX524" s="13" t="s">
        <v>76</v>
      </c>
      <c r="AY524" s="209" t="s">
        <v>150</v>
      </c>
    </row>
    <row r="525" spans="1:65" s="13" customFormat="1">
      <c r="B525" s="198"/>
      <c r="C525" s="199"/>
      <c r="D525" s="200" t="s">
        <v>160</v>
      </c>
      <c r="E525" s="201" t="s">
        <v>1</v>
      </c>
      <c r="F525" s="202" t="s">
        <v>1247</v>
      </c>
      <c r="G525" s="199"/>
      <c r="H525" s="203">
        <v>13.02</v>
      </c>
      <c r="I525" s="204"/>
      <c r="J525" s="199"/>
      <c r="K525" s="199"/>
      <c r="L525" s="205"/>
      <c r="M525" s="206"/>
      <c r="N525" s="207"/>
      <c r="O525" s="207"/>
      <c r="P525" s="207"/>
      <c r="Q525" s="207"/>
      <c r="R525" s="207"/>
      <c r="S525" s="207"/>
      <c r="T525" s="208"/>
      <c r="AT525" s="209" t="s">
        <v>160</v>
      </c>
      <c r="AU525" s="209" t="s">
        <v>86</v>
      </c>
      <c r="AV525" s="13" t="s">
        <v>86</v>
      </c>
      <c r="AW525" s="13" t="s">
        <v>33</v>
      </c>
      <c r="AX525" s="13" t="s">
        <v>76</v>
      </c>
      <c r="AY525" s="209" t="s">
        <v>150</v>
      </c>
    </row>
    <row r="526" spans="1:65" s="13" customFormat="1">
      <c r="B526" s="198"/>
      <c r="C526" s="199"/>
      <c r="D526" s="200" t="s">
        <v>160</v>
      </c>
      <c r="E526" s="201" t="s">
        <v>1</v>
      </c>
      <c r="F526" s="202" t="s">
        <v>1248</v>
      </c>
      <c r="G526" s="199"/>
      <c r="H526" s="203">
        <v>4.4000000000000004</v>
      </c>
      <c r="I526" s="204"/>
      <c r="J526" s="199"/>
      <c r="K526" s="199"/>
      <c r="L526" s="205"/>
      <c r="M526" s="206"/>
      <c r="N526" s="207"/>
      <c r="O526" s="207"/>
      <c r="P526" s="207"/>
      <c r="Q526" s="207"/>
      <c r="R526" s="207"/>
      <c r="S526" s="207"/>
      <c r="T526" s="208"/>
      <c r="AT526" s="209" t="s">
        <v>160</v>
      </c>
      <c r="AU526" s="209" t="s">
        <v>86</v>
      </c>
      <c r="AV526" s="13" t="s">
        <v>86</v>
      </c>
      <c r="AW526" s="13" t="s">
        <v>33</v>
      </c>
      <c r="AX526" s="13" t="s">
        <v>76</v>
      </c>
      <c r="AY526" s="209" t="s">
        <v>150</v>
      </c>
    </row>
    <row r="527" spans="1:65" s="14" customFormat="1">
      <c r="B527" s="210"/>
      <c r="C527" s="211"/>
      <c r="D527" s="200" t="s">
        <v>160</v>
      </c>
      <c r="E527" s="212" t="s">
        <v>1</v>
      </c>
      <c r="F527" s="213" t="s">
        <v>193</v>
      </c>
      <c r="G527" s="211"/>
      <c r="H527" s="214">
        <v>38.04</v>
      </c>
      <c r="I527" s="215"/>
      <c r="J527" s="211"/>
      <c r="K527" s="211"/>
      <c r="L527" s="216"/>
      <c r="M527" s="217"/>
      <c r="N527" s="218"/>
      <c r="O527" s="218"/>
      <c r="P527" s="218"/>
      <c r="Q527" s="218"/>
      <c r="R527" s="218"/>
      <c r="S527" s="218"/>
      <c r="T527" s="219"/>
      <c r="AT527" s="220" t="s">
        <v>160</v>
      </c>
      <c r="AU527" s="220" t="s">
        <v>86</v>
      </c>
      <c r="AV527" s="14" t="s">
        <v>158</v>
      </c>
      <c r="AW527" s="14" t="s">
        <v>33</v>
      </c>
      <c r="AX527" s="14" t="s">
        <v>84</v>
      </c>
      <c r="AY527" s="220" t="s">
        <v>150</v>
      </c>
    </row>
    <row r="528" spans="1:65" s="2" customFormat="1" ht="16.5" customHeight="1">
      <c r="A528" s="33"/>
      <c r="B528" s="34"/>
      <c r="C528" s="185" t="s">
        <v>1249</v>
      </c>
      <c r="D528" s="185" t="s">
        <v>153</v>
      </c>
      <c r="E528" s="186" t="s">
        <v>1250</v>
      </c>
      <c r="F528" s="187" t="s">
        <v>1251</v>
      </c>
      <c r="G528" s="188" t="s">
        <v>164</v>
      </c>
      <c r="H528" s="189">
        <v>24</v>
      </c>
      <c r="I528" s="190"/>
      <c r="J528" s="191">
        <f>ROUND(I528*H528,2)</f>
        <v>0</v>
      </c>
      <c r="K528" s="187" t="s">
        <v>157</v>
      </c>
      <c r="L528" s="38"/>
      <c r="M528" s="192" t="s">
        <v>1</v>
      </c>
      <c r="N528" s="193" t="s">
        <v>41</v>
      </c>
      <c r="O528" s="70"/>
      <c r="P528" s="194">
        <f>O528*H528</f>
        <v>0</v>
      </c>
      <c r="Q528" s="194">
        <v>2.1000000000000001E-4</v>
      </c>
      <c r="R528" s="194">
        <f>Q528*H528</f>
        <v>5.0400000000000002E-3</v>
      </c>
      <c r="S528" s="194">
        <v>0</v>
      </c>
      <c r="T528" s="195">
        <f>S528*H528</f>
        <v>0</v>
      </c>
      <c r="U528" s="33"/>
      <c r="V528" s="33"/>
      <c r="W528" s="33"/>
      <c r="X528" s="33"/>
      <c r="Y528" s="33"/>
      <c r="Z528" s="33"/>
      <c r="AA528" s="33"/>
      <c r="AB528" s="33"/>
      <c r="AC528" s="33"/>
      <c r="AD528" s="33"/>
      <c r="AE528" s="33"/>
      <c r="AR528" s="196" t="s">
        <v>237</v>
      </c>
      <c r="AT528" s="196" t="s">
        <v>153</v>
      </c>
      <c r="AU528" s="196" t="s">
        <v>86</v>
      </c>
      <c r="AY528" s="16" t="s">
        <v>150</v>
      </c>
      <c r="BE528" s="197">
        <f>IF(N528="základní",J528,0)</f>
        <v>0</v>
      </c>
      <c r="BF528" s="197">
        <f>IF(N528="snížená",J528,0)</f>
        <v>0</v>
      </c>
      <c r="BG528" s="197">
        <f>IF(N528="zákl. přenesená",J528,0)</f>
        <v>0</v>
      </c>
      <c r="BH528" s="197">
        <f>IF(N528="sníž. přenesená",J528,0)</f>
        <v>0</v>
      </c>
      <c r="BI528" s="197">
        <f>IF(N528="nulová",J528,0)</f>
        <v>0</v>
      </c>
      <c r="BJ528" s="16" t="s">
        <v>84</v>
      </c>
      <c r="BK528" s="197">
        <f>ROUND(I528*H528,2)</f>
        <v>0</v>
      </c>
      <c r="BL528" s="16" t="s">
        <v>237</v>
      </c>
      <c r="BM528" s="196" t="s">
        <v>1252</v>
      </c>
    </row>
    <row r="529" spans="1:65" s="2" customFormat="1" ht="16.5" customHeight="1">
      <c r="A529" s="33"/>
      <c r="B529" s="34"/>
      <c r="C529" s="185" t="s">
        <v>1253</v>
      </c>
      <c r="D529" s="185" t="s">
        <v>153</v>
      </c>
      <c r="E529" s="186" t="s">
        <v>1254</v>
      </c>
      <c r="F529" s="187" t="s">
        <v>1255</v>
      </c>
      <c r="G529" s="188" t="s">
        <v>164</v>
      </c>
      <c r="H529" s="189">
        <v>4</v>
      </c>
      <c r="I529" s="190"/>
      <c r="J529" s="191">
        <f>ROUND(I529*H529,2)</f>
        <v>0</v>
      </c>
      <c r="K529" s="187" t="s">
        <v>157</v>
      </c>
      <c r="L529" s="38"/>
      <c r="M529" s="192" t="s">
        <v>1</v>
      </c>
      <c r="N529" s="193" t="s">
        <v>41</v>
      </c>
      <c r="O529" s="70"/>
      <c r="P529" s="194">
        <f>O529*H529</f>
        <v>0</v>
      </c>
      <c r="Q529" s="194">
        <v>2.0000000000000001E-4</v>
      </c>
      <c r="R529" s="194">
        <f>Q529*H529</f>
        <v>8.0000000000000004E-4</v>
      </c>
      <c r="S529" s="194">
        <v>0</v>
      </c>
      <c r="T529" s="195">
        <f>S529*H529</f>
        <v>0</v>
      </c>
      <c r="U529" s="33"/>
      <c r="V529" s="33"/>
      <c r="W529" s="33"/>
      <c r="X529" s="33"/>
      <c r="Y529" s="33"/>
      <c r="Z529" s="33"/>
      <c r="AA529" s="33"/>
      <c r="AB529" s="33"/>
      <c r="AC529" s="33"/>
      <c r="AD529" s="33"/>
      <c r="AE529" s="33"/>
      <c r="AR529" s="196" t="s">
        <v>237</v>
      </c>
      <c r="AT529" s="196" t="s">
        <v>153</v>
      </c>
      <c r="AU529" s="196" t="s">
        <v>86</v>
      </c>
      <c r="AY529" s="16" t="s">
        <v>150</v>
      </c>
      <c r="BE529" s="197">
        <f>IF(N529="základní",J529,0)</f>
        <v>0</v>
      </c>
      <c r="BF529" s="197">
        <f>IF(N529="snížená",J529,0)</f>
        <v>0</v>
      </c>
      <c r="BG529" s="197">
        <f>IF(N529="zákl. přenesená",J529,0)</f>
        <v>0</v>
      </c>
      <c r="BH529" s="197">
        <f>IF(N529="sníž. přenesená",J529,0)</f>
        <v>0</v>
      </c>
      <c r="BI529" s="197">
        <f>IF(N529="nulová",J529,0)</f>
        <v>0</v>
      </c>
      <c r="BJ529" s="16" t="s">
        <v>84</v>
      </c>
      <c r="BK529" s="197">
        <f>ROUND(I529*H529,2)</f>
        <v>0</v>
      </c>
      <c r="BL529" s="16" t="s">
        <v>237</v>
      </c>
      <c r="BM529" s="196" t="s">
        <v>1256</v>
      </c>
    </row>
    <row r="530" spans="1:65" s="2" customFormat="1" ht="24.2" customHeight="1">
      <c r="A530" s="33"/>
      <c r="B530" s="34"/>
      <c r="C530" s="185" t="s">
        <v>1257</v>
      </c>
      <c r="D530" s="185" t="s">
        <v>153</v>
      </c>
      <c r="E530" s="186" t="s">
        <v>1258</v>
      </c>
      <c r="F530" s="187" t="s">
        <v>1259</v>
      </c>
      <c r="G530" s="188" t="s">
        <v>182</v>
      </c>
      <c r="H530" s="189">
        <v>38.04</v>
      </c>
      <c r="I530" s="190"/>
      <c r="J530" s="191">
        <f>ROUND(I530*H530,2)</f>
        <v>0</v>
      </c>
      <c r="K530" s="187" t="s">
        <v>157</v>
      </c>
      <c r="L530" s="38"/>
      <c r="M530" s="192" t="s">
        <v>1</v>
      </c>
      <c r="N530" s="193" t="s">
        <v>41</v>
      </c>
      <c r="O530" s="70"/>
      <c r="P530" s="194">
        <f>O530*H530</f>
        <v>0</v>
      </c>
      <c r="Q530" s="194">
        <v>3.2000000000000003E-4</v>
      </c>
      <c r="R530" s="194">
        <f>Q530*H530</f>
        <v>1.2172800000000001E-2</v>
      </c>
      <c r="S530" s="194">
        <v>0</v>
      </c>
      <c r="T530" s="195">
        <f>S530*H530</f>
        <v>0</v>
      </c>
      <c r="U530" s="33"/>
      <c r="V530" s="33"/>
      <c r="W530" s="33"/>
      <c r="X530" s="33"/>
      <c r="Y530" s="33"/>
      <c r="Z530" s="33"/>
      <c r="AA530" s="33"/>
      <c r="AB530" s="33"/>
      <c r="AC530" s="33"/>
      <c r="AD530" s="33"/>
      <c r="AE530" s="33"/>
      <c r="AR530" s="196" t="s">
        <v>237</v>
      </c>
      <c r="AT530" s="196" t="s">
        <v>153</v>
      </c>
      <c r="AU530" s="196" t="s">
        <v>86</v>
      </c>
      <c r="AY530" s="16" t="s">
        <v>150</v>
      </c>
      <c r="BE530" s="197">
        <f>IF(N530="základní",J530,0)</f>
        <v>0</v>
      </c>
      <c r="BF530" s="197">
        <f>IF(N530="snížená",J530,0)</f>
        <v>0</v>
      </c>
      <c r="BG530" s="197">
        <f>IF(N530="zákl. přenesená",J530,0)</f>
        <v>0</v>
      </c>
      <c r="BH530" s="197">
        <f>IF(N530="sníž. přenesená",J530,0)</f>
        <v>0</v>
      </c>
      <c r="BI530" s="197">
        <f>IF(N530="nulová",J530,0)</f>
        <v>0</v>
      </c>
      <c r="BJ530" s="16" t="s">
        <v>84</v>
      </c>
      <c r="BK530" s="197">
        <f>ROUND(I530*H530,2)</f>
        <v>0</v>
      </c>
      <c r="BL530" s="16" t="s">
        <v>237</v>
      </c>
      <c r="BM530" s="196" t="s">
        <v>1260</v>
      </c>
    </row>
    <row r="531" spans="1:65" s="2" customFormat="1" ht="24.2" customHeight="1">
      <c r="A531" s="33"/>
      <c r="B531" s="34"/>
      <c r="C531" s="185" t="s">
        <v>1261</v>
      </c>
      <c r="D531" s="185" t="s">
        <v>153</v>
      </c>
      <c r="E531" s="186" t="s">
        <v>1262</v>
      </c>
      <c r="F531" s="187" t="s">
        <v>1263</v>
      </c>
      <c r="G531" s="188" t="s">
        <v>156</v>
      </c>
      <c r="H531" s="189">
        <v>83.768000000000001</v>
      </c>
      <c r="I531" s="190"/>
      <c r="J531" s="191">
        <f>ROUND(I531*H531,2)</f>
        <v>0</v>
      </c>
      <c r="K531" s="187" t="s">
        <v>157</v>
      </c>
      <c r="L531" s="38"/>
      <c r="M531" s="192" t="s">
        <v>1</v>
      </c>
      <c r="N531" s="193" t="s">
        <v>41</v>
      </c>
      <c r="O531" s="70"/>
      <c r="P531" s="194">
        <f>O531*H531</f>
        <v>0</v>
      </c>
      <c r="Q531" s="194">
        <v>5.3800000000000002E-3</v>
      </c>
      <c r="R531" s="194">
        <f>Q531*H531</f>
        <v>0.45067184000000005</v>
      </c>
      <c r="S531" s="194">
        <v>0</v>
      </c>
      <c r="T531" s="195">
        <f>S531*H531</f>
        <v>0</v>
      </c>
      <c r="U531" s="33"/>
      <c r="V531" s="33"/>
      <c r="W531" s="33"/>
      <c r="X531" s="33"/>
      <c r="Y531" s="33"/>
      <c r="Z531" s="33"/>
      <c r="AA531" s="33"/>
      <c r="AB531" s="33"/>
      <c r="AC531" s="33"/>
      <c r="AD531" s="33"/>
      <c r="AE531" s="33"/>
      <c r="AR531" s="196" t="s">
        <v>237</v>
      </c>
      <c r="AT531" s="196" t="s">
        <v>153</v>
      </c>
      <c r="AU531" s="196" t="s">
        <v>86</v>
      </c>
      <c r="AY531" s="16" t="s">
        <v>150</v>
      </c>
      <c r="BE531" s="197">
        <f>IF(N531="základní",J531,0)</f>
        <v>0</v>
      </c>
      <c r="BF531" s="197">
        <f>IF(N531="snížená",J531,0)</f>
        <v>0</v>
      </c>
      <c r="BG531" s="197">
        <f>IF(N531="zákl. přenesená",J531,0)</f>
        <v>0</v>
      </c>
      <c r="BH531" s="197">
        <f>IF(N531="sníž. přenesená",J531,0)</f>
        <v>0</v>
      </c>
      <c r="BI531" s="197">
        <f>IF(N531="nulová",J531,0)</f>
        <v>0</v>
      </c>
      <c r="BJ531" s="16" t="s">
        <v>84</v>
      </c>
      <c r="BK531" s="197">
        <f>ROUND(I531*H531,2)</f>
        <v>0</v>
      </c>
      <c r="BL531" s="16" t="s">
        <v>237</v>
      </c>
      <c r="BM531" s="196" t="s">
        <v>1264</v>
      </c>
    </row>
    <row r="532" spans="1:65" s="2" customFormat="1" ht="21.75" customHeight="1">
      <c r="A532" s="33"/>
      <c r="B532" s="34"/>
      <c r="C532" s="225" t="s">
        <v>1265</v>
      </c>
      <c r="D532" s="225" t="s">
        <v>321</v>
      </c>
      <c r="E532" s="226" t="s">
        <v>1266</v>
      </c>
      <c r="F532" s="227" t="s">
        <v>1267</v>
      </c>
      <c r="G532" s="228" t="s">
        <v>156</v>
      </c>
      <c r="H532" s="229">
        <v>92.144999999999996</v>
      </c>
      <c r="I532" s="230"/>
      <c r="J532" s="231">
        <f>ROUND(I532*H532,2)</f>
        <v>0</v>
      </c>
      <c r="K532" s="227" t="s">
        <v>157</v>
      </c>
      <c r="L532" s="232"/>
      <c r="M532" s="233" t="s">
        <v>1</v>
      </c>
      <c r="N532" s="234" t="s">
        <v>41</v>
      </c>
      <c r="O532" s="70"/>
      <c r="P532" s="194">
        <f>O532*H532</f>
        <v>0</v>
      </c>
      <c r="Q532" s="194">
        <v>1.18E-2</v>
      </c>
      <c r="R532" s="194">
        <f>Q532*H532</f>
        <v>1.0873109999999999</v>
      </c>
      <c r="S532" s="194">
        <v>0</v>
      </c>
      <c r="T532" s="195">
        <f>S532*H532</f>
        <v>0</v>
      </c>
      <c r="U532" s="33"/>
      <c r="V532" s="33"/>
      <c r="W532" s="33"/>
      <c r="X532" s="33"/>
      <c r="Y532" s="33"/>
      <c r="Z532" s="33"/>
      <c r="AA532" s="33"/>
      <c r="AB532" s="33"/>
      <c r="AC532" s="33"/>
      <c r="AD532" s="33"/>
      <c r="AE532" s="33"/>
      <c r="AR532" s="196" t="s">
        <v>312</v>
      </c>
      <c r="AT532" s="196" t="s">
        <v>321</v>
      </c>
      <c r="AU532" s="196" t="s">
        <v>86</v>
      </c>
      <c r="AY532" s="16" t="s">
        <v>150</v>
      </c>
      <c r="BE532" s="197">
        <f>IF(N532="základní",J532,0)</f>
        <v>0</v>
      </c>
      <c r="BF532" s="197">
        <f>IF(N532="snížená",J532,0)</f>
        <v>0</v>
      </c>
      <c r="BG532" s="197">
        <f>IF(N532="zákl. přenesená",J532,0)</f>
        <v>0</v>
      </c>
      <c r="BH532" s="197">
        <f>IF(N532="sníž. přenesená",J532,0)</f>
        <v>0</v>
      </c>
      <c r="BI532" s="197">
        <f>IF(N532="nulová",J532,0)</f>
        <v>0</v>
      </c>
      <c r="BJ532" s="16" t="s">
        <v>84</v>
      </c>
      <c r="BK532" s="197">
        <f>ROUND(I532*H532,2)</f>
        <v>0</v>
      </c>
      <c r="BL532" s="16" t="s">
        <v>237</v>
      </c>
      <c r="BM532" s="196" t="s">
        <v>1268</v>
      </c>
    </row>
    <row r="533" spans="1:65" s="2" customFormat="1" ht="29.25">
      <c r="A533" s="33"/>
      <c r="B533" s="34"/>
      <c r="C533" s="35"/>
      <c r="D533" s="200" t="s">
        <v>262</v>
      </c>
      <c r="E533" s="35"/>
      <c r="F533" s="221" t="s">
        <v>1145</v>
      </c>
      <c r="G533" s="35"/>
      <c r="H533" s="35"/>
      <c r="I533" s="222"/>
      <c r="J533" s="35"/>
      <c r="K533" s="35"/>
      <c r="L533" s="38"/>
      <c r="M533" s="223"/>
      <c r="N533" s="224"/>
      <c r="O533" s="70"/>
      <c r="P533" s="70"/>
      <c r="Q533" s="70"/>
      <c r="R533" s="70"/>
      <c r="S533" s="70"/>
      <c r="T533" s="71"/>
      <c r="U533" s="33"/>
      <c r="V533" s="33"/>
      <c r="W533" s="33"/>
      <c r="X533" s="33"/>
      <c r="Y533" s="33"/>
      <c r="Z533" s="33"/>
      <c r="AA533" s="33"/>
      <c r="AB533" s="33"/>
      <c r="AC533" s="33"/>
      <c r="AD533" s="33"/>
      <c r="AE533" s="33"/>
      <c r="AT533" s="16" t="s">
        <v>262</v>
      </c>
      <c r="AU533" s="16" t="s">
        <v>86</v>
      </c>
    </row>
    <row r="534" spans="1:65" s="13" customFormat="1">
      <c r="B534" s="198"/>
      <c r="C534" s="199"/>
      <c r="D534" s="200" t="s">
        <v>160</v>
      </c>
      <c r="E534" s="199"/>
      <c r="F534" s="202" t="s">
        <v>1269</v>
      </c>
      <c r="G534" s="199"/>
      <c r="H534" s="203">
        <v>92.144999999999996</v>
      </c>
      <c r="I534" s="204"/>
      <c r="J534" s="199"/>
      <c r="K534" s="199"/>
      <c r="L534" s="205"/>
      <c r="M534" s="206"/>
      <c r="N534" s="207"/>
      <c r="O534" s="207"/>
      <c r="P534" s="207"/>
      <c r="Q534" s="207"/>
      <c r="R534" s="207"/>
      <c r="S534" s="207"/>
      <c r="T534" s="208"/>
      <c r="AT534" s="209" t="s">
        <v>160</v>
      </c>
      <c r="AU534" s="209" t="s">
        <v>86</v>
      </c>
      <c r="AV534" s="13" t="s">
        <v>86</v>
      </c>
      <c r="AW534" s="13" t="s">
        <v>4</v>
      </c>
      <c r="AX534" s="13" t="s">
        <v>84</v>
      </c>
      <c r="AY534" s="209" t="s">
        <v>150</v>
      </c>
    </row>
    <row r="535" spans="1:65" s="2" customFormat="1" ht="24.2" customHeight="1">
      <c r="A535" s="33"/>
      <c r="B535" s="34"/>
      <c r="C535" s="185" t="s">
        <v>1270</v>
      </c>
      <c r="D535" s="185" t="s">
        <v>153</v>
      </c>
      <c r="E535" s="186" t="s">
        <v>1271</v>
      </c>
      <c r="F535" s="187" t="s">
        <v>1272</v>
      </c>
      <c r="G535" s="188" t="s">
        <v>156</v>
      </c>
      <c r="H535" s="189">
        <v>83.768000000000001</v>
      </c>
      <c r="I535" s="190"/>
      <c r="J535" s="191">
        <f>ROUND(I535*H535,2)</f>
        <v>0</v>
      </c>
      <c r="K535" s="187" t="s">
        <v>157</v>
      </c>
      <c r="L535" s="38"/>
      <c r="M535" s="192" t="s">
        <v>1</v>
      </c>
      <c r="N535" s="193" t="s">
        <v>41</v>
      </c>
      <c r="O535" s="70"/>
      <c r="P535" s="194">
        <f>O535*H535</f>
        <v>0</v>
      </c>
      <c r="Q535" s="194">
        <v>9.3000000000000005E-4</v>
      </c>
      <c r="R535" s="194">
        <f>Q535*H535</f>
        <v>7.790424E-2</v>
      </c>
      <c r="S535" s="194">
        <v>0</v>
      </c>
      <c r="T535" s="195">
        <f>S535*H535</f>
        <v>0</v>
      </c>
      <c r="U535" s="33"/>
      <c r="V535" s="33"/>
      <c r="W535" s="33"/>
      <c r="X535" s="33"/>
      <c r="Y535" s="33"/>
      <c r="Z535" s="33"/>
      <c r="AA535" s="33"/>
      <c r="AB535" s="33"/>
      <c r="AC535" s="33"/>
      <c r="AD535" s="33"/>
      <c r="AE535" s="33"/>
      <c r="AR535" s="196" t="s">
        <v>237</v>
      </c>
      <c r="AT535" s="196" t="s">
        <v>153</v>
      </c>
      <c r="AU535" s="196" t="s">
        <v>86</v>
      </c>
      <c r="AY535" s="16" t="s">
        <v>150</v>
      </c>
      <c r="BE535" s="197">
        <f>IF(N535="základní",J535,0)</f>
        <v>0</v>
      </c>
      <c r="BF535" s="197">
        <f>IF(N535="snížená",J535,0)</f>
        <v>0</v>
      </c>
      <c r="BG535" s="197">
        <f>IF(N535="zákl. přenesená",J535,0)</f>
        <v>0</v>
      </c>
      <c r="BH535" s="197">
        <f>IF(N535="sníž. přenesená",J535,0)</f>
        <v>0</v>
      </c>
      <c r="BI535" s="197">
        <f>IF(N535="nulová",J535,0)</f>
        <v>0</v>
      </c>
      <c r="BJ535" s="16" t="s">
        <v>84</v>
      </c>
      <c r="BK535" s="197">
        <f>ROUND(I535*H535,2)</f>
        <v>0</v>
      </c>
      <c r="BL535" s="16" t="s">
        <v>237</v>
      </c>
      <c r="BM535" s="196" t="s">
        <v>1273</v>
      </c>
    </row>
    <row r="536" spans="1:65" s="2" customFormat="1" ht="21.75" customHeight="1">
      <c r="A536" s="33"/>
      <c r="B536" s="34"/>
      <c r="C536" s="185" t="s">
        <v>1274</v>
      </c>
      <c r="D536" s="185" t="s">
        <v>153</v>
      </c>
      <c r="E536" s="186" t="s">
        <v>1275</v>
      </c>
      <c r="F536" s="187" t="s">
        <v>1276</v>
      </c>
      <c r="G536" s="188" t="s">
        <v>182</v>
      </c>
      <c r="H536" s="189">
        <v>51.1</v>
      </c>
      <c r="I536" s="190"/>
      <c r="J536" s="191">
        <f>ROUND(I536*H536,2)</f>
        <v>0</v>
      </c>
      <c r="K536" s="187" t="s">
        <v>1777</v>
      </c>
      <c r="L536" s="38"/>
      <c r="M536" s="192" t="s">
        <v>1</v>
      </c>
      <c r="N536" s="193" t="s">
        <v>41</v>
      </c>
      <c r="O536" s="70"/>
      <c r="P536" s="194">
        <f>O536*H536</f>
        <v>0</v>
      </c>
      <c r="Q536" s="194">
        <v>5.5000000000000003E-4</v>
      </c>
      <c r="R536" s="194">
        <f>Q536*H536</f>
        <v>2.8105000000000002E-2</v>
      </c>
      <c r="S536" s="194">
        <v>0</v>
      </c>
      <c r="T536" s="195">
        <f>S536*H536</f>
        <v>0</v>
      </c>
      <c r="U536" s="33"/>
      <c r="V536" s="33"/>
      <c r="W536" s="33"/>
      <c r="X536" s="33"/>
      <c r="Y536" s="33"/>
      <c r="Z536" s="33"/>
      <c r="AA536" s="33"/>
      <c r="AB536" s="33"/>
      <c r="AC536" s="33"/>
      <c r="AD536" s="33"/>
      <c r="AE536" s="33"/>
      <c r="AR536" s="196" t="s">
        <v>158</v>
      </c>
      <c r="AT536" s="196" t="s">
        <v>153</v>
      </c>
      <c r="AU536" s="196" t="s">
        <v>86</v>
      </c>
      <c r="AY536" s="16" t="s">
        <v>150</v>
      </c>
      <c r="BE536" s="197">
        <f>IF(N536="základní",J536,0)</f>
        <v>0</v>
      </c>
      <c r="BF536" s="197">
        <f>IF(N536="snížená",J536,0)</f>
        <v>0</v>
      </c>
      <c r="BG536" s="197">
        <f>IF(N536="zákl. přenesená",J536,0)</f>
        <v>0</v>
      </c>
      <c r="BH536" s="197">
        <f>IF(N536="sníž. přenesená",J536,0)</f>
        <v>0</v>
      </c>
      <c r="BI536" s="197">
        <f>IF(N536="nulová",J536,0)</f>
        <v>0</v>
      </c>
      <c r="BJ536" s="16" t="s">
        <v>84</v>
      </c>
      <c r="BK536" s="197">
        <f>ROUND(I536*H536,2)</f>
        <v>0</v>
      </c>
      <c r="BL536" s="16" t="s">
        <v>158</v>
      </c>
      <c r="BM536" s="196" t="s">
        <v>1277</v>
      </c>
    </row>
    <row r="537" spans="1:65" s="13" customFormat="1">
      <c r="B537" s="198"/>
      <c r="C537" s="199"/>
      <c r="D537" s="200" t="s">
        <v>160</v>
      </c>
      <c r="E537" s="201" t="s">
        <v>1</v>
      </c>
      <c r="F537" s="202" t="s">
        <v>1278</v>
      </c>
      <c r="G537" s="199"/>
      <c r="H537" s="203">
        <v>4.3</v>
      </c>
      <c r="I537" s="204"/>
      <c r="J537" s="199"/>
      <c r="K537" s="199"/>
      <c r="L537" s="205"/>
      <c r="M537" s="206"/>
      <c r="N537" s="207"/>
      <c r="O537" s="207"/>
      <c r="P537" s="207"/>
      <c r="Q537" s="207"/>
      <c r="R537" s="207"/>
      <c r="S537" s="207"/>
      <c r="T537" s="208"/>
      <c r="AT537" s="209" t="s">
        <v>160</v>
      </c>
      <c r="AU537" s="209" t="s">
        <v>86</v>
      </c>
      <c r="AV537" s="13" t="s">
        <v>86</v>
      </c>
      <c r="AW537" s="13" t="s">
        <v>33</v>
      </c>
      <c r="AX537" s="13" t="s">
        <v>76</v>
      </c>
      <c r="AY537" s="209" t="s">
        <v>150</v>
      </c>
    </row>
    <row r="538" spans="1:65" s="13" customFormat="1">
      <c r="B538" s="198"/>
      <c r="C538" s="199"/>
      <c r="D538" s="200" t="s">
        <v>160</v>
      </c>
      <c r="E538" s="201" t="s">
        <v>1</v>
      </c>
      <c r="F538" s="202" t="s">
        <v>1279</v>
      </c>
      <c r="G538" s="199"/>
      <c r="H538" s="203">
        <v>19.600000000000001</v>
      </c>
      <c r="I538" s="204"/>
      <c r="J538" s="199"/>
      <c r="K538" s="199"/>
      <c r="L538" s="205"/>
      <c r="M538" s="206"/>
      <c r="N538" s="207"/>
      <c r="O538" s="207"/>
      <c r="P538" s="207"/>
      <c r="Q538" s="207"/>
      <c r="R538" s="207"/>
      <c r="S538" s="207"/>
      <c r="T538" s="208"/>
      <c r="AT538" s="209" t="s">
        <v>160</v>
      </c>
      <c r="AU538" s="209" t="s">
        <v>86</v>
      </c>
      <c r="AV538" s="13" t="s">
        <v>86</v>
      </c>
      <c r="AW538" s="13" t="s">
        <v>33</v>
      </c>
      <c r="AX538" s="13" t="s">
        <v>76</v>
      </c>
      <c r="AY538" s="209" t="s">
        <v>150</v>
      </c>
    </row>
    <row r="539" spans="1:65" s="13" customFormat="1">
      <c r="B539" s="198"/>
      <c r="C539" s="199"/>
      <c r="D539" s="200" t="s">
        <v>160</v>
      </c>
      <c r="E539" s="201" t="s">
        <v>1</v>
      </c>
      <c r="F539" s="202" t="s">
        <v>1280</v>
      </c>
      <c r="G539" s="199"/>
      <c r="H539" s="203">
        <v>10</v>
      </c>
      <c r="I539" s="204"/>
      <c r="J539" s="199"/>
      <c r="K539" s="199"/>
      <c r="L539" s="205"/>
      <c r="M539" s="206"/>
      <c r="N539" s="207"/>
      <c r="O539" s="207"/>
      <c r="P539" s="207"/>
      <c r="Q539" s="207"/>
      <c r="R539" s="207"/>
      <c r="S539" s="207"/>
      <c r="T539" s="208"/>
      <c r="AT539" s="209" t="s">
        <v>160</v>
      </c>
      <c r="AU539" s="209" t="s">
        <v>86</v>
      </c>
      <c r="AV539" s="13" t="s">
        <v>86</v>
      </c>
      <c r="AW539" s="13" t="s">
        <v>33</v>
      </c>
      <c r="AX539" s="13" t="s">
        <v>76</v>
      </c>
      <c r="AY539" s="209" t="s">
        <v>150</v>
      </c>
    </row>
    <row r="540" spans="1:65" s="13" customFormat="1">
      <c r="B540" s="198"/>
      <c r="C540" s="199"/>
      <c r="D540" s="200" t="s">
        <v>160</v>
      </c>
      <c r="E540" s="201" t="s">
        <v>1</v>
      </c>
      <c r="F540" s="202" t="s">
        <v>1281</v>
      </c>
      <c r="G540" s="199"/>
      <c r="H540" s="203">
        <v>15.4</v>
      </c>
      <c r="I540" s="204"/>
      <c r="J540" s="199"/>
      <c r="K540" s="199"/>
      <c r="L540" s="205"/>
      <c r="M540" s="206"/>
      <c r="N540" s="207"/>
      <c r="O540" s="207"/>
      <c r="P540" s="207"/>
      <c r="Q540" s="207"/>
      <c r="R540" s="207"/>
      <c r="S540" s="207"/>
      <c r="T540" s="208"/>
      <c r="AT540" s="209" t="s">
        <v>160</v>
      </c>
      <c r="AU540" s="209" t="s">
        <v>86</v>
      </c>
      <c r="AV540" s="13" t="s">
        <v>86</v>
      </c>
      <c r="AW540" s="13" t="s">
        <v>33</v>
      </c>
      <c r="AX540" s="13" t="s">
        <v>76</v>
      </c>
      <c r="AY540" s="209" t="s">
        <v>150</v>
      </c>
    </row>
    <row r="541" spans="1:65" s="13" customFormat="1">
      <c r="B541" s="198"/>
      <c r="C541" s="199"/>
      <c r="D541" s="200" t="s">
        <v>160</v>
      </c>
      <c r="E541" s="201" t="s">
        <v>1</v>
      </c>
      <c r="F541" s="202" t="s">
        <v>1282</v>
      </c>
      <c r="G541" s="199"/>
      <c r="H541" s="203">
        <v>1.8</v>
      </c>
      <c r="I541" s="204"/>
      <c r="J541" s="199"/>
      <c r="K541" s="199"/>
      <c r="L541" s="205"/>
      <c r="M541" s="206"/>
      <c r="N541" s="207"/>
      <c r="O541" s="207"/>
      <c r="P541" s="207"/>
      <c r="Q541" s="207"/>
      <c r="R541" s="207"/>
      <c r="S541" s="207"/>
      <c r="T541" s="208"/>
      <c r="AT541" s="209" t="s">
        <v>160</v>
      </c>
      <c r="AU541" s="209" t="s">
        <v>86</v>
      </c>
      <c r="AV541" s="13" t="s">
        <v>86</v>
      </c>
      <c r="AW541" s="13" t="s">
        <v>33</v>
      </c>
      <c r="AX541" s="13" t="s">
        <v>76</v>
      </c>
      <c r="AY541" s="209" t="s">
        <v>150</v>
      </c>
    </row>
    <row r="542" spans="1:65" s="14" customFormat="1">
      <c r="B542" s="210"/>
      <c r="C542" s="211"/>
      <c r="D542" s="200" t="s">
        <v>160</v>
      </c>
      <c r="E542" s="212" t="s">
        <v>1</v>
      </c>
      <c r="F542" s="213" t="s">
        <v>193</v>
      </c>
      <c r="G542" s="211"/>
      <c r="H542" s="214">
        <v>51.1</v>
      </c>
      <c r="I542" s="215"/>
      <c r="J542" s="211"/>
      <c r="K542" s="211"/>
      <c r="L542" s="216"/>
      <c r="M542" s="217"/>
      <c r="N542" s="218"/>
      <c r="O542" s="218"/>
      <c r="P542" s="218"/>
      <c r="Q542" s="218"/>
      <c r="R542" s="218"/>
      <c r="S542" s="218"/>
      <c r="T542" s="219"/>
      <c r="AT542" s="220" t="s">
        <v>160</v>
      </c>
      <c r="AU542" s="220" t="s">
        <v>86</v>
      </c>
      <c r="AV542" s="14" t="s">
        <v>158</v>
      </c>
      <c r="AW542" s="14" t="s">
        <v>33</v>
      </c>
      <c r="AX542" s="14" t="s">
        <v>84</v>
      </c>
      <c r="AY542" s="220" t="s">
        <v>150</v>
      </c>
    </row>
    <row r="543" spans="1:65" s="2" customFormat="1" ht="24.2" customHeight="1">
      <c r="A543" s="33"/>
      <c r="B543" s="34"/>
      <c r="C543" s="185" t="s">
        <v>1283</v>
      </c>
      <c r="D543" s="185" t="s">
        <v>153</v>
      </c>
      <c r="E543" s="186" t="s">
        <v>1284</v>
      </c>
      <c r="F543" s="187" t="s">
        <v>1285</v>
      </c>
      <c r="G543" s="188" t="s">
        <v>182</v>
      </c>
      <c r="H543" s="189">
        <v>38.04</v>
      </c>
      <c r="I543" s="190"/>
      <c r="J543" s="191">
        <f t="shared" ref="J543:J549" si="100">ROUND(I543*H543,2)</f>
        <v>0</v>
      </c>
      <c r="K543" s="187" t="s">
        <v>1777</v>
      </c>
      <c r="L543" s="38"/>
      <c r="M543" s="192" t="s">
        <v>1</v>
      </c>
      <c r="N543" s="193" t="s">
        <v>41</v>
      </c>
      <c r="O543" s="70"/>
      <c r="P543" s="194">
        <f t="shared" ref="P543:P549" si="101">O543*H543</f>
        <v>0</v>
      </c>
      <c r="Q543" s="194">
        <v>5.0000000000000001E-4</v>
      </c>
      <c r="R543" s="194">
        <f t="shared" ref="R543:R549" si="102">Q543*H543</f>
        <v>1.9019999999999999E-2</v>
      </c>
      <c r="S543" s="194">
        <v>0</v>
      </c>
      <c r="T543" s="195">
        <f t="shared" ref="T543:T549" si="103">S543*H543</f>
        <v>0</v>
      </c>
      <c r="U543" s="33"/>
      <c r="V543" s="33"/>
      <c r="W543" s="33"/>
      <c r="X543" s="33"/>
      <c r="Y543" s="33"/>
      <c r="Z543" s="33"/>
      <c r="AA543" s="33"/>
      <c r="AB543" s="33"/>
      <c r="AC543" s="33"/>
      <c r="AD543" s="33"/>
      <c r="AE543" s="33"/>
      <c r="AR543" s="196" t="s">
        <v>237</v>
      </c>
      <c r="AT543" s="196" t="s">
        <v>153</v>
      </c>
      <c r="AU543" s="196" t="s">
        <v>86</v>
      </c>
      <c r="AY543" s="16" t="s">
        <v>150</v>
      </c>
      <c r="BE543" s="197">
        <f t="shared" ref="BE543:BE549" si="104">IF(N543="základní",J543,0)</f>
        <v>0</v>
      </c>
      <c r="BF543" s="197">
        <f t="shared" ref="BF543:BF549" si="105">IF(N543="snížená",J543,0)</f>
        <v>0</v>
      </c>
      <c r="BG543" s="197">
        <f t="shared" ref="BG543:BG549" si="106">IF(N543="zákl. přenesená",J543,0)</f>
        <v>0</v>
      </c>
      <c r="BH543" s="197">
        <f t="shared" ref="BH543:BH549" si="107">IF(N543="sníž. přenesená",J543,0)</f>
        <v>0</v>
      </c>
      <c r="BI543" s="197">
        <f t="shared" ref="BI543:BI549" si="108">IF(N543="nulová",J543,0)</f>
        <v>0</v>
      </c>
      <c r="BJ543" s="16" t="s">
        <v>84</v>
      </c>
      <c r="BK543" s="197">
        <f t="shared" ref="BK543:BK549" si="109">ROUND(I543*H543,2)</f>
        <v>0</v>
      </c>
      <c r="BL543" s="16" t="s">
        <v>237</v>
      </c>
      <c r="BM543" s="196" t="s">
        <v>1286</v>
      </c>
    </row>
    <row r="544" spans="1:65" s="2" customFormat="1" ht="21.75" customHeight="1">
      <c r="A544" s="33"/>
      <c r="B544" s="34"/>
      <c r="C544" s="185" t="s">
        <v>1287</v>
      </c>
      <c r="D544" s="185" t="s">
        <v>153</v>
      </c>
      <c r="E544" s="186" t="s">
        <v>1288</v>
      </c>
      <c r="F544" s="187" t="s">
        <v>1289</v>
      </c>
      <c r="G544" s="188" t="s">
        <v>182</v>
      </c>
      <c r="H544" s="189">
        <v>38.04</v>
      </c>
      <c r="I544" s="190"/>
      <c r="J544" s="191">
        <f t="shared" si="100"/>
        <v>0</v>
      </c>
      <c r="K544" s="187" t="s">
        <v>157</v>
      </c>
      <c r="L544" s="38"/>
      <c r="M544" s="192" t="s">
        <v>1</v>
      </c>
      <c r="N544" s="193" t="s">
        <v>41</v>
      </c>
      <c r="O544" s="70"/>
      <c r="P544" s="194">
        <f t="shared" si="101"/>
        <v>0</v>
      </c>
      <c r="Q544" s="194">
        <v>3.0000000000000001E-5</v>
      </c>
      <c r="R544" s="194">
        <f t="shared" si="102"/>
        <v>1.1412E-3</v>
      </c>
      <c r="S544" s="194">
        <v>0</v>
      </c>
      <c r="T544" s="195">
        <f t="shared" si="103"/>
        <v>0</v>
      </c>
      <c r="U544" s="33"/>
      <c r="V544" s="33"/>
      <c r="W544" s="33"/>
      <c r="X544" s="33"/>
      <c r="Y544" s="33"/>
      <c r="Z544" s="33"/>
      <c r="AA544" s="33"/>
      <c r="AB544" s="33"/>
      <c r="AC544" s="33"/>
      <c r="AD544" s="33"/>
      <c r="AE544" s="33"/>
      <c r="AR544" s="196" t="s">
        <v>237</v>
      </c>
      <c r="AT544" s="196" t="s">
        <v>153</v>
      </c>
      <c r="AU544" s="196" t="s">
        <v>86</v>
      </c>
      <c r="AY544" s="16" t="s">
        <v>150</v>
      </c>
      <c r="BE544" s="197">
        <f t="shared" si="104"/>
        <v>0</v>
      </c>
      <c r="BF544" s="197">
        <f t="shared" si="105"/>
        <v>0</v>
      </c>
      <c r="BG544" s="197">
        <f t="shared" si="106"/>
        <v>0</v>
      </c>
      <c r="BH544" s="197">
        <f t="shared" si="107"/>
        <v>0</v>
      </c>
      <c r="BI544" s="197">
        <f t="shared" si="108"/>
        <v>0</v>
      </c>
      <c r="BJ544" s="16" t="s">
        <v>84</v>
      </c>
      <c r="BK544" s="197">
        <f t="shared" si="109"/>
        <v>0</v>
      </c>
      <c r="BL544" s="16" t="s">
        <v>237</v>
      </c>
      <c r="BM544" s="196" t="s">
        <v>1290</v>
      </c>
    </row>
    <row r="545" spans="1:65" s="2" customFormat="1" ht="16.5" customHeight="1">
      <c r="A545" s="33"/>
      <c r="B545" s="34"/>
      <c r="C545" s="185" t="s">
        <v>1291</v>
      </c>
      <c r="D545" s="185" t="s">
        <v>153</v>
      </c>
      <c r="E545" s="186" t="s">
        <v>1292</v>
      </c>
      <c r="F545" s="187" t="s">
        <v>1293</v>
      </c>
      <c r="G545" s="188" t="s">
        <v>164</v>
      </c>
      <c r="H545" s="189">
        <v>25</v>
      </c>
      <c r="I545" s="190"/>
      <c r="J545" s="191">
        <f t="shared" si="100"/>
        <v>0</v>
      </c>
      <c r="K545" s="187" t="s">
        <v>157</v>
      </c>
      <c r="L545" s="38"/>
      <c r="M545" s="192" t="s">
        <v>1</v>
      </c>
      <c r="N545" s="193" t="s">
        <v>41</v>
      </c>
      <c r="O545" s="70"/>
      <c r="P545" s="194">
        <f t="shared" si="101"/>
        <v>0</v>
      </c>
      <c r="Q545" s="194">
        <v>0</v>
      </c>
      <c r="R545" s="194">
        <f t="shared" si="102"/>
        <v>0</v>
      </c>
      <c r="S545" s="194">
        <v>0</v>
      </c>
      <c r="T545" s="195">
        <f t="shared" si="103"/>
        <v>0</v>
      </c>
      <c r="U545" s="33"/>
      <c r="V545" s="33"/>
      <c r="W545" s="33"/>
      <c r="X545" s="33"/>
      <c r="Y545" s="33"/>
      <c r="Z545" s="33"/>
      <c r="AA545" s="33"/>
      <c r="AB545" s="33"/>
      <c r="AC545" s="33"/>
      <c r="AD545" s="33"/>
      <c r="AE545" s="33"/>
      <c r="AR545" s="196" t="s">
        <v>237</v>
      </c>
      <c r="AT545" s="196" t="s">
        <v>153</v>
      </c>
      <c r="AU545" s="196" t="s">
        <v>86</v>
      </c>
      <c r="AY545" s="16" t="s">
        <v>150</v>
      </c>
      <c r="BE545" s="197">
        <f t="shared" si="104"/>
        <v>0</v>
      </c>
      <c r="BF545" s="197">
        <f t="shared" si="105"/>
        <v>0</v>
      </c>
      <c r="BG545" s="197">
        <f t="shared" si="106"/>
        <v>0</v>
      </c>
      <c r="BH545" s="197">
        <f t="shared" si="107"/>
        <v>0</v>
      </c>
      <c r="BI545" s="197">
        <f t="shared" si="108"/>
        <v>0</v>
      </c>
      <c r="BJ545" s="16" t="s">
        <v>84</v>
      </c>
      <c r="BK545" s="197">
        <f t="shared" si="109"/>
        <v>0</v>
      </c>
      <c r="BL545" s="16" t="s">
        <v>237</v>
      </c>
      <c r="BM545" s="196" t="s">
        <v>1294</v>
      </c>
    </row>
    <row r="546" spans="1:65" s="2" customFormat="1" ht="21.75" customHeight="1">
      <c r="A546" s="33"/>
      <c r="B546" s="34"/>
      <c r="C546" s="185" t="s">
        <v>1295</v>
      </c>
      <c r="D546" s="185" t="s">
        <v>153</v>
      </c>
      <c r="E546" s="186" t="s">
        <v>1296</v>
      </c>
      <c r="F546" s="187" t="s">
        <v>1297</v>
      </c>
      <c r="G546" s="188" t="s">
        <v>164</v>
      </c>
      <c r="H546" s="189">
        <v>10</v>
      </c>
      <c r="I546" s="190"/>
      <c r="J546" s="191">
        <f t="shared" si="100"/>
        <v>0</v>
      </c>
      <c r="K546" s="187" t="s">
        <v>157</v>
      </c>
      <c r="L546" s="38"/>
      <c r="M546" s="192" t="s">
        <v>1</v>
      </c>
      <c r="N546" s="193" t="s">
        <v>41</v>
      </c>
      <c r="O546" s="70"/>
      <c r="P546" s="194">
        <f t="shared" si="101"/>
        <v>0</v>
      </c>
      <c r="Q546" s="194">
        <v>0</v>
      </c>
      <c r="R546" s="194">
        <f t="shared" si="102"/>
        <v>0</v>
      </c>
      <c r="S546" s="194">
        <v>0</v>
      </c>
      <c r="T546" s="195">
        <f t="shared" si="103"/>
        <v>0</v>
      </c>
      <c r="U546" s="33"/>
      <c r="V546" s="33"/>
      <c r="W546" s="33"/>
      <c r="X546" s="33"/>
      <c r="Y546" s="33"/>
      <c r="Z546" s="33"/>
      <c r="AA546" s="33"/>
      <c r="AB546" s="33"/>
      <c r="AC546" s="33"/>
      <c r="AD546" s="33"/>
      <c r="AE546" s="33"/>
      <c r="AR546" s="196" t="s">
        <v>237</v>
      </c>
      <c r="AT546" s="196" t="s">
        <v>153</v>
      </c>
      <c r="AU546" s="196" t="s">
        <v>86</v>
      </c>
      <c r="AY546" s="16" t="s">
        <v>150</v>
      </c>
      <c r="BE546" s="197">
        <f t="shared" si="104"/>
        <v>0</v>
      </c>
      <c r="BF546" s="197">
        <f t="shared" si="105"/>
        <v>0</v>
      </c>
      <c r="BG546" s="197">
        <f t="shared" si="106"/>
        <v>0</v>
      </c>
      <c r="BH546" s="197">
        <f t="shared" si="107"/>
        <v>0</v>
      </c>
      <c r="BI546" s="197">
        <f t="shared" si="108"/>
        <v>0</v>
      </c>
      <c r="BJ546" s="16" t="s">
        <v>84</v>
      </c>
      <c r="BK546" s="197">
        <f t="shared" si="109"/>
        <v>0</v>
      </c>
      <c r="BL546" s="16" t="s">
        <v>237</v>
      </c>
      <c r="BM546" s="196" t="s">
        <v>1298</v>
      </c>
    </row>
    <row r="547" spans="1:65" s="2" customFormat="1" ht="16.5" customHeight="1">
      <c r="A547" s="33"/>
      <c r="B547" s="34"/>
      <c r="C547" s="185" t="s">
        <v>1299</v>
      </c>
      <c r="D547" s="185" t="s">
        <v>153</v>
      </c>
      <c r="E547" s="186" t="s">
        <v>1300</v>
      </c>
      <c r="F547" s="187" t="s">
        <v>1301</v>
      </c>
      <c r="G547" s="188" t="s">
        <v>164</v>
      </c>
      <c r="H547" s="189">
        <v>2</v>
      </c>
      <c r="I547" s="190"/>
      <c r="J547" s="191">
        <f t="shared" si="100"/>
        <v>0</v>
      </c>
      <c r="K547" s="187" t="s">
        <v>157</v>
      </c>
      <c r="L547" s="38"/>
      <c r="M547" s="192" t="s">
        <v>1</v>
      </c>
      <c r="N547" s="193" t="s">
        <v>41</v>
      </c>
      <c r="O547" s="70"/>
      <c r="P547" s="194">
        <f t="shared" si="101"/>
        <v>0</v>
      </c>
      <c r="Q547" s="194">
        <v>0</v>
      </c>
      <c r="R547" s="194">
        <f t="shared" si="102"/>
        <v>0</v>
      </c>
      <c r="S547" s="194">
        <v>0</v>
      </c>
      <c r="T547" s="195">
        <f t="shared" si="103"/>
        <v>0</v>
      </c>
      <c r="U547" s="33"/>
      <c r="V547" s="33"/>
      <c r="W547" s="33"/>
      <c r="X547" s="33"/>
      <c r="Y547" s="33"/>
      <c r="Z547" s="33"/>
      <c r="AA547" s="33"/>
      <c r="AB547" s="33"/>
      <c r="AC547" s="33"/>
      <c r="AD547" s="33"/>
      <c r="AE547" s="33"/>
      <c r="AR547" s="196" t="s">
        <v>237</v>
      </c>
      <c r="AT547" s="196" t="s">
        <v>153</v>
      </c>
      <c r="AU547" s="196" t="s">
        <v>86</v>
      </c>
      <c r="AY547" s="16" t="s">
        <v>150</v>
      </c>
      <c r="BE547" s="197">
        <f t="shared" si="104"/>
        <v>0</v>
      </c>
      <c r="BF547" s="197">
        <f t="shared" si="105"/>
        <v>0</v>
      </c>
      <c r="BG547" s="197">
        <f t="shared" si="106"/>
        <v>0</v>
      </c>
      <c r="BH547" s="197">
        <f t="shared" si="107"/>
        <v>0</v>
      </c>
      <c r="BI547" s="197">
        <f t="shared" si="108"/>
        <v>0</v>
      </c>
      <c r="BJ547" s="16" t="s">
        <v>84</v>
      </c>
      <c r="BK547" s="197">
        <f t="shared" si="109"/>
        <v>0</v>
      </c>
      <c r="BL547" s="16" t="s">
        <v>237</v>
      </c>
      <c r="BM547" s="196" t="s">
        <v>1302</v>
      </c>
    </row>
    <row r="548" spans="1:65" s="2" customFormat="1" ht="24.2" customHeight="1">
      <c r="A548" s="33"/>
      <c r="B548" s="34"/>
      <c r="C548" s="185" t="s">
        <v>1303</v>
      </c>
      <c r="D548" s="185" t="s">
        <v>153</v>
      </c>
      <c r="E548" s="186" t="s">
        <v>1304</v>
      </c>
      <c r="F548" s="187" t="s">
        <v>1305</v>
      </c>
      <c r="G548" s="188" t="s">
        <v>156</v>
      </c>
      <c r="H548" s="189">
        <v>83.768000000000001</v>
      </c>
      <c r="I548" s="190"/>
      <c r="J548" s="191">
        <f t="shared" si="100"/>
        <v>0</v>
      </c>
      <c r="K548" s="187" t="s">
        <v>157</v>
      </c>
      <c r="L548" s="38"/>
      <c r="M548" s="192" t="s">
        <v>1</v>
      </c>
      <c r="N548" s="193" t="s">
        <v>41</v>
      </c>
      <c r="O548" s="70"/>
      <c r="P548" s="194">
        <f t="shared" si="101"/>
        <v>0</v>
      </c>
      <c r="Q548" s="194">
        <v>5.0000000000000002E-5</v>
      </c>
      <c r="R548" s="194">
        <f t="shared" si="102"/>
        <v>4.1884000000000001E-3</v>
      </c>
      <c r="S548" s="194">
        <v>0</v>
      </c>
      <c r="T548" s="195">
        <f t="shared" si="103"/>
        <v>0</v>
      </c>
      <c r="U548" s="33"/>
      <c r="V548" s="33"/>
      <c r="W548" s="33"/>
      <c r="X548" s="33"/>
      <c r="Y548" s="33"/>
      <c r="Z548" s="33"/>
      <c r="AA548" s="33"/>
      <c r="AB548" s="33"/>
      <c r="AC548" s="33"/>
      <c r="AD548" s="33"/>
      <c r="AE548" s="33"/>
      <c r="AR548" s="196" t="s">
        <v>237</v>
      </c>
      <c r="AT548" s="196" t="s">
        <v>153</v>
      </c>
      <c r="AU548" s="196" t="s">
        <v>86</v>
      </c>
      <c r="AY548" s="16" t="s">
        <v>150</v>
      </c>
      <c r="BE548" s="197">
        <f t="shared" si="104"/>
        <v>0</v>
      </c>
      <c r="BF548" s="197">
        <f t="shared" si="105"/>
        <v>0</v>
      </c>
      <c r="BG548" s="197">
        <f t="shared" si="106"/>
        <v>0</v>
      </c>
      <c r="BH548" s="197">
        <f t="shared" si="107"/>
        <v>0</v>
      </c>
      <c r="BI548" s="197">
        <f t="shared" si="108"/>
        <v>0</v>
      </c>
      <c r="BJ548" s="16" t="s">
        <v>84</v>
      </c>
      <c r="BK548" s="197">
        <f t="shared" si="109"/>
        <v>0</v>
      </c>
      <c r="BL548" s="16" t="s">
        <v>237</v>
      </c>
      <c r="BM548" s="196" t="s">
        <v>1306</v>
      </c>
    </row>
    <row r="549" spans="1:65" s="2" customFormat="1" ht="24.2" customHeight="1">
      <c r="A549" s="33"/>
      <c r="B549" s="34"/>
      <c r="C549" s="185" t="s">
        <v>1307</v>
      </c>
      <c r="D549" s="185" t="s">
        <v>153</v>
      </c>
      <c r="E549" s="186" t="s">
        <v>1308</v>
      </c>
      <c r="F549" s="187" t="s">
        <v>1309</v>
      </c>
      <c r="G549" s="188" t="s">
        <v>482</v>
      </c>
      <c r="H549" s="235"/>
      <c r="I549" s="190"/>
      <c r="J549" s="191">
        <f t="shared" si="100"/>
        <v>0</v>
      </c>
      <c r="K549" s="187" t="s">
        <v>157</v>
      </c>
      <c r="L549" s="38"/>
      <c r="M549" s="192" t="s">
        <v>1</v>
      </c>
      <c r="N549" s="193" t="s">
        <v>41</v>
      </c>
      <c r="O549" s="70"/>
      <c r="P549" s="194">
        <f t="shared" si="101"/>
        <v>0</v>
      </c>
      <c r="Q549" s="194">
        <v>0</v>
      </c>
      <c r="R549" s="194">
        <f t="shared" si="102"/>
        <v>0</v>
      </c>
      <c r="S549" s="194">
        <v>0</v>
      </c>
      <c r="T549" s="195">
        <f t="shared" si="103"/>
        <v>0</v>
      </c>
      <c r="U549" s="33"/>
      <c r="V549" s="33"/>
      <c r="W549" s="33"/>
      <c r="X549" s="33"/>
      <c r="Y549" s="33"/>
      <c r="Z549" s="33"/>
      <c r="AA549" s="33"/>
      <c r="AB549" s="33"/>
      <c r="AC549" s="33"/>
      <c r="AD549" s="33"/>
      <c r="AE549" s="33"/>
      <c r="AR549" s="196" t="s">
        <v>237</v>
      </c>
      <c r="AT549" s="196" t="s">
        <v>153</v>
      </c>
      <c r="AU549" s="196" t="s">
        <v>86</v>
      </c>
      <c r="AY549" s="16" t="s">
        <v>150</v>
      </c>
      <c r="BE549" s="197">
        <f t="shared" si="104"/>
        <v>0</v>
      </c>
      <c r="BF549" s="197">
        <f t="shared" si="105"/>
        <v>0</v>
      </c>
      <c r="BG549" s="197">
        <f t="shared" si="106"/>
        <v>0</v>
      </c>
      <c r="BH549" s="197">
        <f t="shared" si="107"/>
        <v>0</v>
      </c>
      <c r="BI549" s="197">
        <f t="shared" si="108"/>
        <v>0</v>
      </c>
      <c r="BJ549" s="16" t="s">
        <v>84</v>
      </c>
      <c r="BK549" s="197">
        <f t="shared" si="109"/>
        <v>0</v>
      </c>
      <c r="BL549" s="16" t="s">
        <v>237</v>
      </c>
      <c r="BM549" s="196" t="s">
        <v>1310</v>
      </c>
    </row>
    <row r="550" spans="1:65" s="12" customFormat="1" ht="22.9" customHeight="1">
      <c r="B550" s="169"/>
      <c r="C550" s="170"/>
      <c r="D550" s="171" t="s">
        <v>75</v>
      </c>
      <c r="E550" s="183" t="s">
        <v>1311</v>
      </c>
      <c r="F550" s="183" t="s">
        <v>1312</v>
      </c>
      <c r="G550" s="170"/>
      <c r="H550" s="170"/>
      <c r="I550" s="173"/>
      <c r="J550" s="184">
        <f>BK550</f>
        <v>0</v>
      </c>
      <c r="K550" s="170"/>
      <c r="L550" s="175"/>
      <c r="M550" s="176"/>
      <c r="N550" s="177"/>
      <c r="O550" s="177"/>
      <c r="P550" s="178">
        <f>SUM(P551:P563)</f>
        <v>0</v>
      </c>
      <c r="Q550" s="177"/>
      <c r="R550" s="178">
        <f>SUM(R551:R563)</f>
        <v>0.25082102000000001</v>
      </c>
      <c r="S550" s="177"/>
      <c r="T550" s="179">
        <f>SUM(T551:T563)</f>
        <v>0</v>
      </c>
      <c r="AR550" s="180" t="s">
        <v>86</v>
      </c>
      <c r="AT550" s="181" t="s">
        <v>75</v>
      </c>
      <c r="AU550" s="181" t="s">
        <v>84</v>
      </c>
      <c r="AY550" s="180" t="s">
        <v>150</v>
      </c>
      <c r="BK550" s="182">
        <f>SUM(BK551:BK563)</f>
        <v>0</v>
      </c>
    </row>
    <row r="551" spans="1:65" s="2" customFormat="1" ht="16.5" customHeight="1">
      <c r="A551" s="33"/>
      <c r="B551" s="34"/>
      <c r="C551" s="185" t="s">
        <v>1313</v>
      </c>
      <c r="D551" s="185" t="s">
        <v>153</v>
      </c>
      <c r="E551" s="186" t="s">
        <v>1314</v>
      </c>
      <c r="F551" s="187" t="s">
        <v>1315</v>
      </c>
      <c r="G551" s="188" t="s">
        <v>156</v>
      </c>
      <c r="H551" s="189">
        <v>10</v>
      </c>
      <c r="I551" s="190"/>
      <c r="J551" s="191">
        <f>ROUND(I551*H551,2)</f>
        <v>0</v>
      </c>
      <c r="K551" s="187" t="s">
        <v>157</v>
      </c>
      <c r="L551" s="38"/>
      <c r="M551" s="192" t="s">
        <v>1</v>
      </c>
      <c r="N551" s="193" t="s">
        <v>41</v>
      </c>
      <c r="O551" s="70"/>
      <c r="P551" s="194">
        <f>O551*H551</f>
        <v>0</v>
      </c>
      <c r="Q551" s="194">
        <v>6.9999999999999994E-5</v>
      </c>
      <c r="R551" s="194">
        <f>Q551*H551</f>
        <v>6.9999999999999988E-4</v>
      </c>
      <c r="S551" s="194">
        <v>0</v>
      </c>
      <c r="T551" s="195">
        <f>S551*H551</f>
        <v>0</v>
      </c>
      <c r="U551" s="33"/>
      <c r="V551" s="33"/>
      <c r="W551" s="33"/>
      <c r="X551" s="33"/>
      <c r="Y551" s="33"/>
      <c r="Z551" s="33"/>
      <c r="AA551" s="33"/>
      <c r="AB551" s="33"/>
      <c r="AC551" s="33"/>
      <c r="AD551" s="33"/>
      <c r="AE551" s="33"/>
      <c r="AR551" s="196" t="s">
        <v>237</v>
      </c>
      <c r="AT551" s="196" t="s">
        <v>153</v>
      </c>
      <c r="AU551" s="196" t="s">
        <v>86</v>
      </c>
      <c r="AY551" s="16" t="s">
        <v>150</v>
      </c>
      <c r="BE551" s="197">
        <f>IF(N551="základní",J551,0)</f>
        <v>0</v>
      </c>
      <c r="BF551" s="197">
        <f>IF(N551="snížená",J551,0)</f>
        <v>0</v>
      </c>
      <c r="BG551" s="197">
        <f>IF(N551="zákl. přenesená",J551,0)</f>
        <v>0</v>
      </c>
      <c r="BH551" s="197">
        <f>IF(N551="sníž. přenesená",J551,0)</f>
        <v>0</v>
      </c>
      <c r="BI551" s="197">
        <f>IF(N551="nulová",J551,0)</f>
        <v>0</v>
      </c>
      <c r="BJ551" s="16" t="s">
        <v>84</v>
      </c>
      <c r="BK551" s="197">
        <f>ROUND(I551*H551,2)</f>
        <v>0</v>
      </c>
      <c r="BL551" s="16" t="s">
        <v>237</v>
      </c>
      <c r="BM551" s="196" t="s">
        <v>1316</v>
      </c>
    </row>
    <row r="552" spans="1:65" s="13" customFormat="1">
      <c r="B552" s="198"/>
      <c r="C552" s="199"/>
      <c r="D552" s="200" t="s">
        <v>160</v>
      </c>
      <c r="E552" s="201" t="s">
        <v>1</v>
      </c>
      <c r="F552" s="202" t="s">
        <v>1317</v>
      </c>
      <c r="G552" s="199"/>
      <c r="H552" s="203">
        <v>10</v>
      </c>
      <c r="I552" s="204"/>
      <c r="J552" s="199"/>
      <c r="K552" s="199"/>
      <c r="L552" s="205"/>
      <c r="M552" s="206"/>
      <c r="N552" s="207"/>
      <c r="O552" s="207"/>
      <c r="P552" s="207"/>
      <c r="Q552" s="207"/>
      <c r="R552" s="207"/>
      <c r="S552" s="207"/>
      <c r="T552" s="208"/>
      <c r="AT552" s="209" t="s">
        <v>160</v>
      </c>
      <c r="AU552" s="209" t="s">
        <v>86</v>
      </c>
      <c r="AV552" s="13" t="s">
        <v>86</v>
      </c>
      <c r="AW552" s="13" t="s">
        <v>33</v>
      </c>
      <c r="AX552" s="13" t="s">
        <v>84</v>
      </c>
      <c r="AY552" s="209" t="s">
        <v>150</v>
      </c>
    </row>
    <row r="553" spans="1:65" s="2" customFormat="1" ht="24.2" customHeight="1">
      <c r="A553" s="33"/>
      <c r="B553" s="34"/>
      <c r="C553" s="185" t="s">
        <v>1318</v>
      </c>
      <c r="D553" s="185" t="s">
        <v>153</v>
      </c>
      <c r="E553" s="186" t="s">
        <v>1319</v>
      </c>
      <c r="F553" s="187" t="s">
        <v>1320</v>
      </c>
      <c r="G553" s="188" t="s">
        <v>156</v>
      </c>
      <c r="H553" s="189">
        <v>10</v>
      </c>
      <c r="I553" s="190"/>
      <c r="J553" s="191">
        <f t="shared" ref="J553:J560" si="110">ROUND(I553*H553,2)</f>
        <v>0</v>
      </c>
      <c r="K553" s="187" t="s">
        <v>157</v>
      </c>
      <c r="L553" s="38"/>
      <c r="M553" s="192" t="s">
        <v>1</v>
      </c>
      <c r="N553" s="193" t="s">
        <v>41</v>
      </c>
      <c r="O553" s="70"/>
      <c r="P553" s="194">
        <f t="shared" ref="P553:P560" si="111">O553*H553</f>
        <v>0</v>
      </c>
      <c r="Q553" s="194">
        <v>8.0000000000000007E-5</v>
      </c>
      <c r="R553" s="194">
        <f t="shared" ref="R553:R560" si="112">Q553*H553</f>
        <v>8.0000000000000004E-4</v>
      </c>
      <c r="S553" s="194">
        <v>0</v>
      </c>
      <c r="T553" s="195">
        <f t="shared" ref="T553:T560" si="113">S553*H553</f>
        <v>0</v>
      </c>
      <c r="U553" s="33"/>
      <c r="V553" s="33"/>
      <c r="W553" s="33"/>
      <c r="X553" s="33"/>
      <c r="Y553" s="33"/>
      <c r="Z553" s="33"/>
      <c r="AA553" s="33"/>
      <c r="AB553" s="33"/>
      <c r="AC553" s="33"/>
      <c r="AD553" s="33"/>
      <c r="AE553" s="33"/>
      <c r="AR553" s="196" t="s">
        <v>237</v>
      </c>
      <c r="AT553" s="196" t="s">
        <v>153</v>
      </c>
      <c r="AU553" s="196" t="s">
        <v>86</v>
      </c>
      <c r="AY553" s="16" t="s">
        <v>150</v>
      </c>
      <c r="BE553" s="197">
        <f t="shared" ref="BE553:BE560" si="114">IF(N553="základní",J553,0)</f>
        <v>0</v>
      </c>
      <c r="BF553" s="197">
        <f t="shared" ref="BF553:BF560" si="115">IF(N553="snížená",J553,0)</f>
        <v>0</v>
      </c>
      <c r="BG553" s="197">
        <f t="shared" ref="BG553:BG560" si="116">IF(N553="zákl. přenesená",J553,0)</f>
        <v>0</v>
      </c>
      <c r="BH553" s="197">
        <f t="shared" ref="BH553:BH560" si="117">IF(N553="sníž. přenesená",J553,0)</f>
        <v>0</v>
      </c>
      <c r="BI553" s="197">
        <f t="shared" ref="BI553:BI560" si="118">IF(N553="nulová",J553,0)</f>
        <v>0</v>
      </c>
      <c r="BJ553" s="16" t="s">
        <v>84</v>
      </c>
      <c r="BK553" s="197">
        <f t="shared" ref="BK553:BK560" si="119">ROUND(I553*H553,2)</f>
        <v>0</v>
      </c>
      <c r="BL553" s="16" t="s">
        <v>237</v>
      </c>
      <c r="BM553" s="196" t="s">
        <v>1321</v>
      </c>
    </row>
    <row r="554" spans="1:65" s="2" customFormat="1" ht="16.5" customHeight="1">
      <c r="A554" s="33"/>
      <c r="B554" s="34"/>
      <c r="C554" s="185" t="s">
        <v>1322</v>
      </c>
      <c r="D554" s="185" t="s">
        <v>153</v>
      </c>
      <c r="E554" s="186" t="s">
        <v>1323</v>
      </c>
      <c r="F554" s="187" t="s">
        <v>1324</v>
      </c>
      <c r="G554" s="188" t="s">
        <v>156</v>
      </c>
      <c r="H554" s="189">
        <v>10</v>
      </c>
      <c r="I554" s="190"/>
      <c r="J554" s="191">
        <f t="shared" si="110"/>
        <v>0</v>
      </c>
      <c r="K554" s="187" t="s">
        <v>157</v>
      </c>
      <c r="L554" s="38"/>
      <c r="M554" s="192" t="s">
        <v>1</v>
      </c>
      <c r="N554" s="193" t="s">
        <v>41</v>
      </c>
      <c r="O554" s="70"/>
      <c r="P554" s="194">
        <f t="shared" si="111"/>
        <v>0</v>
      </c>
      <c r="Q554" s="194">
        <v>0</v>
      </c>
      <c r="R554" s="194">
        <f t="shared" si="112"/>
        <v>0</v>
      </c>
      <c r="S554" s="194">
        <v>0</v>
      </c>
      <c r="T554" s="195">
        <f t="shared" si="113"/>
        <v>0</v>
      </c>
      <c r="U554" s="33"/>
      <c r="V554" s="33"/>
      <c r="W554" s="33"/>
      <c r="X554" s="33"/>
      <c r="Y554" s="33"/>
      <c r="Z554" s="33"/>
      <c r="AA554" s="33"/>
      <c r="AB554" s="33"/>
      <c r="AC554" s="33"/>
      <c r="AD554" s="33"/>
      <c r="AE554" s="33"/>
      <c r="AR554" s="196" t="s">
        <v>237</v>
      </c>
      <c r="AT554" s="196" t="s">
        <v>153</v>
      </c>
      <c r="AU554" s="196" t="s">
        <v>86</v>
      </c>
      <c r="AY554" s="16" t="s">
        <v>150</v>
      </c>
      <c r="BE554" s="197">
        <f t="shared" si="114"/>
        <v>0</v>
      </c>
      <c r="BF554" s="197">
        <f t="shared" si="115"/>
        <v>0</v>
      </c>
      <c r="BG554" s="197">
        <f t="shared" si="116"/>
        <v>0</v>
      </c>
      <c r="BH554" s="197">
        <f t="shared" si="117"/>
        <v>0</v>
      </c>
      <c r="BI554" s="197">
        <f t="shared" si="118"/>
        <v>0</v>
      </c>
      <c r="BJ554" s="16" t="s">
        <v>84</v>
      </c>
      <c r="BK554" s="197">
        <f t="shared" si="119"/>
        <v>0</v>
      </c>
      <c r="BL554" s="16" t="s">
        <v>237</v>
      </c>
      <c r="BM554" s="196" t="s">
        <v>1325</v>
      </c>
    </row>
    <row r="555" spans="1:65" s="2" customFormat="1" ht="24.2" customHeight="1">
      <c r="A555" s="33"/>
      <c r="B555" s="34"/>
      <c r="C555" s="185" t="s">
        <v>1326</v>
      </c>
      <c r="D555" s="185" t="s">
        <v>153</v>
      </c>
      <c r="E555" s="186" t="s">
        <v>1327</v>
      </c>
      <c r="F555" s="187" t="s">
        <v>1328</v>
      </c>
      <c r="G555" s="188" t="s">
        <v>156</v>
      </c>
      <c r="H555" s="189">
        <v>10</v>
      </c>
      <c r="I555" s="190"/>
      <c r="J555" s="191">
        <f t="shared" si="110"/>
        <v>0</v>
      </c>
      <c r="K555" s="187" t="s">
        <v>157</v>
      </c>
      <c r="L555" s="38"/>
      <c r="M555" s="192" t="s">
        <v>1</v>
      </c>
      <c r="N555" s="193" t="s">
        <v>41</v>
      </c>
      <c r="O555" s="70"/>
      <c r="P555" s="194">
        <f t="shared" si="111"/>
        <v>0</v>
      </c>
      <c r="Q555" s="194">
        <v>6.0000000000000002E-5</v>
      </c>
      <c r="R555" s="194">
        <f t="shared" si="112"/>
        <v>6.0000000000000006E-4</v>
      </c>
      <c r="S555" s="194">
        <v>0</v>
      </c>
      <c r="T555" s="195">
        <f t="shared" si="113"/>
        <v>0</v>
      </c>
      <c r="U555" s="33"/>
      <c r="V555" s="33"/>
      <c r="W555" s="33"/>
      <c r="X555" s="33"/>
      <c r="Y555" s="33"/>
      <c r="Z555" s="33"/>
      <c r="AA555" s="33"/>
      <c r="AB555" s="33"/>
      <c r="AC555" s="33"/>
      <c r="AD555" s="33"/>
      <c r="AE555" s="33"/>
      <c r="AR555" s="196" t="s">
        <v>237</v>
      </c>
      <c r="AT555" s="196" t="s">
        <v>153</v>
      </c>
      <c r="AU555" s="196" t="s">
        <v>86</v>
      </c>
      <c r="AY555" s="16" t="s">
        <v>150</v>
      </c>
      <c r="BE555" s="197">
        <f t="shared" si="114"/>
        <v>0</v>
      </c>
      <c r="BF555" s="197">
        <f t="shared" si="115"/>
        <v>0</v>
      </c>
      <c r="BG555" s="197">
        <f t="shared" si="116"/>
        <v>0</v>
      </c>
      <c r="BH555" s="197">
        <f t="shared" si="117"/>
        <v>0</v>
      </c>
      <c r="BI555" s="197">
        <f t="shared" si="118"/>
        <v>0</v>
      </c>
      <c r="BJ555" s="16" t="s">
        <v>84</v>
      </c>
      <c r="BK555" s="197">
        <f t="shared" si="119"/>
        <v>0</v>
      </c>
      <c r="BL555" s="16" t="s">
        <v>237</v>
      </c>
      <c r="BM555" s="196" t="s">
        <v>1329</v>
      </c>
    </row>
    <row r="556" spans="1:65" s="2" customFormat="1" ht="24.2" customHeight="1">
      <c r="A556" s="33"/>
      <c r="B556" s="34"/>
      <c r="C556" s="185" t="s">
        <v>1330</v>
      </c>
      <c r="D556" s="185" t="s">
        <v>153</v>
      </c>
      <c r="E556" s="186" t="s">
        <v>1331</v>
      </c>
      <c r="F556" s="187" t="s">
        <v>1332</v>
      </c>
      <c r="G556" s="188" t="s">
        <v>156</v>
      </c>
      <c r="H556" s="189">
        <v>10</v>
      </c>
      <c r="I556" s="190"/>
      <c r="J556" s="191">
        <f t="shared" si="110"/>
        <v>0</v>
      </c>
      <c r="K556" s="187" t="s">
        <v>157</v>
      </c>
      <c r="L556" s="38"/>
      <c r="M556" s="192" t="s">
        <v>1</v>
      </c>
      <c r="N556" s="193" t="s">
        <v>41</v>
      </c>
      <c r="O556" s="70"/>
      <c r="P556" s="194">
        <f t="shared" si="111"/>
        <v>0</v>
      </c>
      <c r="Q556" s="194">
        <v>1.3999999999999999E-4</v>
      </c>
      <c r="R556" s="194">
        <f t="shared" si="112"/>
        <v>1.3999999999999998E-3</v>
      </c>
      <c r="S556" s="194">
        <v>0</v>
      </c>
      <c r="T556" s="195">
        <f t="shared" si="113"/>
        <v>0</v>
      </c>
      <c r="U556" s="33"/>
      <c r="V556" s="33"/>
      <c r="W556" s="33"/>
      <c r="X556" s="33"/>
      <c r="Y556" s="33"/>
      <c r="Z556" s="33"/>
      <c r="AA556" s="33"/>
      <c r="AB556" s="33"/>
      <c r="AC556" s="33"/>
      <c r="AD556" s="33"/>
      <c r="AE556" s="33"/>
      <c r="AR556" s="196" t="s">
        <v>237</v>
      </c>
      <c r="AT556" s="196" t="s">
        <v>153</v>
      </c>
      <c r="AU556" s="196" t="s">
        <v>86</v>
      </c>
      <c r="AY556" s="16" t="s">
        <v>150</v>
      </c>
      <c r="BE556" s="197">
        <f t="shared" si="114"/>
        <v>0</v>
      </c>
      <c r="BF556" s="197">
        <f t="shared" si="115"/>
        <v>0</v>
      </c>
      <c r="BG556" s="197">
        <f t="shared" si="116"/>
        <v>0</v>
      </c>
      <c r="BH556" s="197">
        <f t="shared" si="117"/>
        <v>0</v>
      </c>
      <c r="BI556" s="197">
        <f t="shared" si="118"/>
        <v>0</v>
      </c>
      <c r="BJ556" s="16" t="s">
        <v>84</v>
      </c>
      <c r="BK556" s="197">
        <f t="shared" si="119"/>
        <v>0</v>
      </c>
      <c r="BL556" s="16" t="s">
        <v>237</v>
      </c>
      <c r="BM556" s="196" t="s">
        <v>1333</v>
      </c>
    </row>
    <row r="557" spans="1:65" s="2" customFormat="1" ht="24.2" customHeight="1">
      <c r="A557" s="33"/>
      <c r="B557" s="34"/>
      <c r="C557" s="185" t="s">
        <v>1334</v>
      </c>
      <c r="D557" s="185" t="s">
        <v>153</v>
      </c>
      <c r="E557" s="186" t="s">
        <v>1335</v>
      </c>
      <c r="F557" s="187" t="s">
        <v>1336</v>
      </c>
      <c r="G557" s="188" t="s">
        <v>156</v>
      </c>
      <c r="H557" s="189">
        <v>10</v>
      </c>
      <c r="I557" s="190"/>
      <c r="J557" s="191">
        <f t="shared" si="110"/>
        <v>0</v>
      </c>
      <c r="K557" s="187" t="s">
        <v>157</v>
      </c>
      <c r="L557" s="38"/>
      <c r="M557" s="192" t="s">
        <v>1</v>
      </c>
      <c r="N557" s="193" t="s">
        <v>41</v>
      </c>
      <c r="O557" s="70"/>
      <c r="P557" s="194">
        <f t="shared" si="111"/>
        <v>0</v>
      </c>
      <c r="Q557" s="194">
        <v>1.2E-4</v>
      </c>
      <c r="R557" s="194">
        <f t="shared" si="112"/>
        <v>1.2000000000000001E-3</v>
      </c>
      <c r="S557" s="194">
        <v>0</v>
      </c>
      <c r="T557" s="195">
        <f t="shared" si="113"/>
        <v>0</v>
      </c>
      <c r="U557" s="33"/>
      <c r="V557" s="33"/>
      <c r="W557" s="33"/>
      <c r="X557" s="33"/>
      <c r="Y557" s="33"/>
      <c r="Z557" s="33"/>
      <c r="AA557" s="33"/>
      <c r="AB557" s="33"/>
      <c r="AC557" s="33"/>
      <c r="AD557" s="33"/>
      <c r="AE557" s="33"/>
      <c r="AR557" s="196" t="s">
        <v>237</v>
      </c>
      <c r="AT557" s="196" t="s">
        <v>153</v>
      </c>
      <c r="AU557" s="196" t="s">
        <v>86</v>
      </c>
      <c r="AY557" s="16" t="s">
        <v>150</v>
      </c>
      <c r="BE557" s="197">
        <f t="shared" si="114"/>
        <v>0</v>
      </c>
      <c r="BF557" s="197">
        <f t="shared" si="115"/>
        <v>0</v>
      </c>
      <c r="BG557" s="197">
        <f t="shared" si="116"/>
        <v>0</v>
      </c>
      <c r="BH557" s="197">
        <f t="shared" si="117"/>
        <v>0</v>
      </c>
      <c r="BI557" s="197">
        <f t="shared" si="118"/>
        <v>0</v>
      </c>
      <c r="BJ557" s="16" t="s">
        <v>84</v>
      </c>
      <c r="BK557" s="197">
        <f t="shared" si="119"/>
        <v>0</v>
      </c>
      <c r="BL557" s="16" t="s">
        <v>237</v>
      </c>
      <c r="BM557" s="196" t="s">
        <v>1337</v>
      </c>
    </row>
    <row r="558" spans="1:65" s="2" customFormat="1" ht="24.2" customHeight="1">
      <c r="A558" s="33"/>
      <c r="B558" s="34"/>
      <c r="C558" s="185" t="s">
        <v>1338</v>
      </c>
      <c r="D558" s="185" t="s">
        <v>153</v>
      </c>
      <c r="E558" s="186" t="s">
        <v>1339</v>
      </c>
      <c r="F558" s="187" t="s">
        <v>1340</v>
      </c>
      <c r="G558" s="188" t="s">
        <v>156</v>
      </c>
      <c r="H558" s="189">
        <v>10</v>
      </c>
      <c r="I558" s="190"/>
      <c r="J558" s="191">
        <f t="shared" si="110"/>
        <v>0</v>
      </c>
      <c r="K558" s="187" t="s">
        <v>157</v>
      </c>
      <c r="L558" s="38"/>
      <c r="M558" s="192" t="s">
        <v>1</v>
      </c>
      <c r="N558" s="193" t="s">
        <v>41</v>
      </c>
      <c r="O558" s="70"/>
      <c r="P558" s="194">
        <f t="shared" si="111"/>
        <v>0</v>
      </c>
      <c r="Q558" s="194">
        <v>1.2E-4</v>
      </c>
      <c r="R558" s="194">
        <f t="shared" si="112"/>
        <v>1.2000000000000001E-3</v>
      </c>
      <c r="S558" s="194">
        <v>0</v>
      </c>
      <c r="T558" s="195">
        <f t="shared" si="113"/>
        <v>0</v>
      </c>
      <c r="U558" s="33"/>
      <c r="V558" s="33"/>
      <c r="W558" s="33"/>
      <c r="X558" s="33"/>
      <c r="Y558" s="33"/>
      <c r="Z558" s="33"/>
      <c r="AA558" s="33"/>
      <c r="AB558" s="33"/>
      <c r="AC558" s="33"/>
      <c r="AD558" s="33"/>
      <c r="AE558" s="33"/>
      <c r="AR558" s="196" t="s">
        <v>237</v>
      </c>
      <c r="AT558" s="196" t="s">
        <v>153</v>
      </c>
      <c r="AU558" s="196" t="s">
        <v>86</v>
      </c>
      <c r="AY558" s="16" t="s">
        <v>150</v>
      </c>
      <c r="BE558" s="197">
        <f t="shared" si="114"/>
        <v>0</v>
      </c>
      <c r="BF558" s="197">
        <f t="shared" si="115"/>
        <v>0</v>
      </c>
      <c r="BG558" s="197">
        <f t="shared" si="116"/>
        <v>0</v>
      </c>
      <c r="BH558" s="197">
        <f t="shared" si="117"/>
        <v>0</v>
      </c>
      <c r="BI558" s="197">
        <f t="shared" si="118"/>
        <v>0</v>
      </c>
      <c r="BJ558" s="16" t="s">
        <v>84</v>
      </c>
      <c r="BK558" s="197">
        <f t="shared" si="119"/>
        <v>0</v>
      </c>
      <c r="BL558" s="16" t="s">
        <v>237</v>
      </c>
      <c r="BM558" s="196" t="s">
        <v>1341</v>
      </c>
    </row>
    <row r="559" spans="1:65" s="2" customFormat="1" ht="21.75" customHeight="1">
      <c r="A559" s="33"/>
      <c r="B559" s="34"/>
      <c r="C559" s="185" t="s">
        <v>1342</v>
      </c>
      <c r="D559" s="185" t="s">
        <v>153</v>
      </c>
      <c r="E559" s="186" t="s">
        <v>1343</v>
      </c>
      <c r="F559" s="187" t="s">
        <v>1344</v>
      </c>
      <c r="G559" s="188" t="s">
        <v>156</v>
      </c>
      <c r="H559" s="189">
        <v>214.84299999999999</v>
      </c>
      <c r="I559" s="190"/>
      <c r="J559" s="191">
        <f t="shared" si="110"/>
        <v>0</v>
      </c>
      <c r="K559" s="187" t="s">
        <v>157</v>
      </c>
      <c r="L559" s="38"/>
      <c r="M559" s="192" t="s">
        <v>1</v>
      </c>
      <c r="N559" s="193" t="s">
        <v>41</v>
      </c>
      <c r="O559" s="70"/>
      <c r="P559" s="194">
        <f t="shared" si="111"/>
        <v>0</v>
      </c>
      <c r="Q559" s="194">
        <v>1.2999999999999999E-4</v>
      </c>
      <c r="R559" s="194">
        <f t="shared" si="112"/>
        <v>2.7929589999999997E-2</v>
      </c>
      <c r="S559" s="194">
        <v>0</v>
      </c>
      <c r="T559" s="195">
        <f t="shared" si="113"/>
        <v>0</v>
      </c>
      <c r="U559" s="33"/>
      <c r="V559" s="33"/>
      <c r="W559" s="33"/>
      <c r="X559" s="33"/>
      <c r="Y559" s="33"/>
      <c r="Z559" s="33"/>
      <c r="AA559" s="33"/>
      <c r="AB559" s="33"/>
      <c r="AC559" s="33"/>
      <c r="AD559" s="33"/>
      <c r="AE559" s="33"/>
      <c r="AR559" s="196" t="s">
        <v>237</v>
      </c>
      <c r="AT559" s="196" t="s">
        <v>153</v>
      </c>
      <c r="AU559" s="196" t="s">
        <v>86</v>
      </c>
      <c r="AY559" s="16" t="s">
        <v>150</v>
      </c>
      <c r="BE559" s="197">
        <f t="shared" si="114"/>
        <v>0</v>
      </c>
      <c r="BF559" s="197">
        <f t="shared" si="115"/>
        <v>0</v>
      </c>
      <c r="BG559" s="197">
        <f t="shared" si="116"/>
        <v>0</v>
      </c>
      <c r="BH559" s="197">
        <f t="shared" si="117"/>
        <v>0</v>
      </c>
      <c r="BI559" s="197">
        <f t="shared" si="118"/>
        <v>0</v>
      </c>
      <c r="BJ559" s="16" t="s">
        <v>84</v>
      </c>
      <c r="BK559" s="197">
        <f t="shared" si="119"/>
        <v>0</v>
      </c>
      <c r="BL559" s="16" t="s">
        <v>237</v>
      </c>
      <c r="BM559" s="196" t="s">
        <v>1345</v>
      </c>
    </row>
    <row r="560" spans="1:65" s="2" customFormat="1" ht="24.2" customHeight="1">
      <c r="A560" s="33"/>
      <c r="B560" s="34"/>
      <c r="C560" s="185" t="s">
        <v>1346</v>
      </c>
      <c r="D560" s="185" t="s">
        <v>153</v>
      </c>
      <c r="E560" s="186" t="s">
        <v>1347</v>
      </c>
      <c r="F560" s="187" t="s">
        <v>1348</v>
      </c>
      <c r="G560" s="188" t="s">
        <v>156</v>
      </c>
      <c r="H560" s="189">
        <v>214.84299999999999</v>
      </c>
      <c r="I560" s="190"/>
      <c r="J560" s="191">
        <f t="shared" si="110"/>
        <v>0</v>
      </c>
      <c r="K560" s="187" t="s">
        <v>157</v>
      </c>
      <c r="L560" s="38"/>
      <c r="M560" s="192" t="s">
        <v>1</v>
      </c>
      <c r="N560" s="193" t="s">
        <v>41</v>
      </c>
      <c r="O560" s="70"/>
      <c r="P560" s="194">
        <f t="shared" si="111"/>
        <v>0</v>
      </c>
      <c r="Q560" s="194">
        <v>9.2000000000000003E-4</v>
      </c>
      <c r="R560" s="194">
        <f t="shared" si="112"/>
        <v>0.19765556000000001</v>
      </c>
      <c r="S560" s="194">
        <v>0</v>
      </c>
      <c r="T560" s="195">
        <f t="shared" si="113"/>
        <v>0</v>
      </c>
      <c r="U560" s="33"/>
      <c r="V560" s="33"/>
      <c r="W560" s="33"/>
      <c r="X560" s="33"/>
      <c r="Y560" s="33"/>
      <c r="Z560" s="33"/>
      <c r="AA560" s="33"/>
      <c r="AB560" s="33"/>
      <c r="AC560" s="33"/>
      <c r="AD560" s="33"/>
      <c r="AE560" s="33"/>
      <c r="AR560" s="196" t="s">
        <v>237</v>
      </c>
      <c r="AT560" s="196" t="s">
        <v>153</v>
      </c>
      <c r="AU560" s="196" t="s">
        <v>86</v>
      </c>
      <c r="AY560" s="16" t="s">
        <v>150</v>
      </c>
      <c r="BE560" s="197">
        <f t="shared" si="114"/>
        <v>0</v>
      </c>
      <c r="BF560" s="197">
        <f t="shared" si="115"/>
        <v>0</v>
      </c>
      <c r="BG560" s="197">
        <f t="shared" si="116"/>
        <v>0</v>
      </c>
      <c r="BH560" s="197">
        <f t="shared" si="117"/>
        <v>0</v>
      </c>
      <c r="BI560" s="197">
        <f t="shared" si="118"/>
        <v>0</v>
      </c>
      <c r="BJ560" s="16" t="s">
        <v>84</v>
      </c>
      <c r="BK560" s="197">
        <f t="shared" si="119"/>
        <v>0</v>
      </c>
      <c r="BL560" s="16" t="s">
        <v>237</v>
      </c>
      <c r="BM560" s="196" t="s">
        <v>1349</v>
      </c>
    </row>
    <row r="561" spans="1:65" s="2" customFormat="1" ht="19.5">
      <c r="A561" s="33"/>
      <c r="B561" s="34"/>
      <c r="C561" s="35"/>
      <c r="D561" s="200" t="s">
        <v>262</v>
      </c>
      <c r="E561" s="35"/>
      <c r="F561" s="221" t="s">
        <v>1350</v>
      </c>
      <c r="G561" s="35"/>
      <c r="H561" s="35"/>
      <c r="I561" s="222"/>
      <c r="J561" s="35"/>
      <c r="K561" s="35"/>
      <c r="L561" s="38"/>
      <c r="M561" s="223"/>
      <c r="N561" s="224"/>
      <c r="O561" s="70"/>
      <c r="P561" s="70"/>
      <c r="Q561" s="70"/>
      <c r="R561" s="70"/>
      <c r="S561" s="70"/>
      <c r="T561" s="71"/>
      <c r="U561" s="33"/>
      <c r="V561" s="33"/>
      <c r="W561" s="33"/>
      <c r="X561" s="33"/>
      <c r="Y561" s="33"/>
      <c r="Z561" s="33"/>
      <c r="AA561" s="33"/>
      <c r="AB561" s="33"/>
      <c r="AC561" s="33"/>
      <c r="AD561" s="33"/>
      <c r="AE561" s="33"/>
      <c r="AT561" s="16" t="s">
        <v>262</v>
      </c>
      <c r="AU561" s="16" t="s">
        <v>86</v>
      </c>
    </row>
    <row r="562" spans="1:65" s="2" customFormat="1" ht="24.2" customHeight="1">
      <c r="A562" s="33"/>
      <c r="B562" s="34"/>
      <c r="C562" s="185" t="s">
        <v>1351</v>
      </c>
      <c r="D562" s="185" t="s">
        <v>153</v>
      </c>
      <c r="E562" s="186" t="s">
        <v>1352</v>
      </c>
      <c r="F562" s="187" t="s">
        <v>1353</v>
      </c>
      <c r="G562" s="188" t="s">
        <v>156</v>
      </c>
      <c r="H562" s="189">
        <v>214.84299999999999</v>
      </c>
      <c r="I562" s="190"/>
      <c r="J562" s="191">
        <f>ROUND(I562*H562,2)</f>
        <v>0</v>
      </c>
      <c r="K562" s="187" t="s">
        <v>157</v>
      </c>
      <c r="L562" s="38"/>
      <c r="M562" s="192" t="s">
        <v>1</v>
      </c>
      <c r="N562" s="193" t="s">
        <v>41</v>
      </c>
      <c r="O562" s="70"/>
      <c r="P562" s="194">
        <f>O562*H562</f>
        <v>0</v>
      </c>
      <c r="Q562" s="194">
        <v>6.0000000000000002E-5</v>
      </c>
      <c r="R562" s="194">
        <f>Q562*H562</f>
        <v>1.289058E-2</v>
      </c>
      <c r="S562" s="194">
        <v>0</v>
      </c>
      <c r="T562" s="195">
        <f>S562*H562</f>
        <v>0</v>
      </c>
      <c r="U562" s="33"/>
      <c r="V562" s="33"/>
      <c r="W562" s="33"/>
      <c r="X562" s="33"/>
      <c r="Y562" s="33"/>
      <c r="Z562" s="33"/>
      <c r="AA562" s="33"/>
      <c r="AB562" s="33"/>
      <c r="AC562" s="33"/>
      <c r="AD562" s="33"/>
      <c r="AE562" s="33"/>
      <c r="AR562" s="196" t="s">
        <v>237</v>
      </c>
      <c r="AT562" s="196" t="s">
        <v>153</v>
      </c>
      <c r="AU562" s="196" t="s">
        <v>86</v>
      </c>
      <c r="AY562" s="16" t="s">
        <v>150</v>
      </c>
      <c r="BE562" s="197">
        <f>IF(N562="základní",J562,0)</f>
        <v>0</v>
      </c>
      <c r="BF562" s="197">
        <f>IF(N562="snížená",J562,0)</f>
        <v>0</v>
      </c>
      <c r="BG562" s="197">
        <f>IF(N562="zákl. přenesená",J562,0)</f>
        <v>0</v>
      </c>
      <c r="BH562" s="197">
        <f>IF(N562="sníž. přenesená",J562,0)</f>
        <v>0</v>
      </c>
      <c r="BI562" s="197">
        <f>IF(N562="nulová",J562,0)</f>
        <v>0</v>
      </c>
      <c r="BJ562" s="16" t="s">
        <v>84</v>
      </c>
      <c r="BK562" s="197">
        <f>ROUND(I562*H562,2)</f>
        <v>0</v>
      </c>
      <c r="BL562" s="16" t="s">
        <v>237</v>
      </c>
      <c r="BM562" s="196" t="s">
        <v>1354</v>
      </c>
    </row>
    <row r="563" spans="1:65" s="2" customFormat="1" ht="24.2" customHeight="1">
      <c r="A563" s="33"/>
      <c r="B563" s="34"/>
      <c r="C563" s="185" t="s">
        <v>1355</v>
      </c>
      <c r="D563" s="185" t="s">
        <v>153</v>
      </c>
      <c r="E563" s="186" t="s">
        <v>1356</v>
      </c>
      <c r="F563" s="187" t="s">
        <v>1357</v>
      </c>
      <c r="G563" s="188" t="s">
        <v>156</v>
      </c>
      <c r="H563" s="189">
        <v>214.84299999999999</v>
      </c>
      <c r="I563" s="190"/>
      <c r="J563" s="191">
        <f>ROUND(I563*H563,2)</f>
        <v>0</v>
      </c>
      <c r="K563" s="187" t="s">
        <v>157</v>
      </c>
      <c r="L563" s="38"/>
      <c r="M563" s="192" t="s">
        <v>1</v>
      </c>
      <c r="N563" s="193" t="s">
        <v>41</v>
      </c>
      <c r="O563" s="70"/>
      <c r="P563" s="194">
        <f>O563*H563</f>
        <v>0</v>
      </c>
      <c r="Q563" s="194">
        <v>3.0000000000000001E-5</v>
      </c>
      <c r="R563" s="194">
        <f>Q563*H563</f>
        <v>6.4452900000000002E-3</v>
      </c>
      <c r="S563" s="194">
        <v>0</v>
      </c>
      <c r="T563" s="195">
        <f>S563*H563</f>
        <v>0</v>
      </c>
      <c r="U563" s="33"/>
      <c r="V563" s="33"/>
      <c r="W563" s="33"/>
      <c r="X563" s="33"/>
      <c r="Y563" s="33"/>
      <c r="Z563" s="33"/>
      <c r="AA563" s="33"/>
      <c r="AB563" s="33"/>
      <c r="AC563" s="33"/>
      <c r="AD563" s="33"/>
      <c r="AE563" s="33"/>
      <c r="AR563" s="196" t="s">
        <v>237</v>
      </c>
      <c r="AT563" s="196" t="s">
        <v>153</v>
      </c>
      <c r="AU563" s="196" t="s">
        <v>86</v>
      </c>
      <c r="AY563" s="16" t="s">
        <v>150</v>
      </c>
      <c r="BE563" s="197">
        <f>IF(N563="základní",J563,0)</f>
        <v>0</v>
      </c>
      <c r="BF563" s="197">
        <f>IF(N563="snížená",J563,0)</f>
        <v>0</v>
      </c>
      <c r="BG563" s="197">
        <f>IF(N563="zákl. přenesená",J563,0)</f>
        <v>0</v>
      </c>
      <c r="BH563" s="197">
        <f>IF(N563="sníž. přenesená",J563,0)</f>
        <v>0</v>
      </c>
      <c r="BI563" s="197">
        <f>IF(N563="nulová",J563,0)</f>
        <v>0</v>
      </c>
      <c r="BJ563" s="16" t="s">
        <v>84</v>
      </c>
      <c r="BK563" s="197">
        <f>ROUND(I563*H563,2)</f>
        <v>0</v>
      </c>
      <c r="BL563" s="16" t="s">
        <v>237</v>
      </c>
      <c r="BM563" s="196" t="s">
        <v>1358</v>
      </c>
    </row>
    <row r="564" spans="1:65" s="12" customFormat="1" ht="22.9" customHeight="1">
      <c r="B564" s="169"/>
      <c r="C564" s="170"/>
      <c r="D564" s="171" t="s">
        <v>75</v>
      </c>
      <c r="E564" s="183" t="s">
        <v>1359</v>
      </c>
      <c r="F564" s="183" t="s">
        <v>1360</v>
      </c>
      <c r="G564" s="170"/>
      <c r="H564" s="170"/>
      <c r="I564" s="173"/>
      <c r="J564" s="184">
        <f>BK564</f>
        <v>0</v>
      </c>
      <c r="K564" s="170"/>
      <c r="L564" s="175"/>
      <c r="M564" s="176"/>
      <c r="N564" s="177"/>
      <c r="O564" s="177"/>
      <c r="P564" s="178">
        <f>SUM(P565:P583)</f>
        <v>0</v>
      </c>
      <c r="Q564" s="177"/>
      <c r="R564" s="178">
        <f>SUM(R565:R583)</f>
        <v>0.56361120999999992</v>
      </c>
      <c r="S564" s="177"/>
      <c r="T564" s="179">
        <f>SUM(T565:T583)</f>
        <v>0.17112277999999997</v>
      </c>
      <c r="AR564" s="180" t="s">
        <v>86</v>
      </c>
      <c r="AT564" s="181" t="s">
        <v>75</v>
      </c>
      <c r="AU564" s="181" t="s">
        <v>84</v>
      </c>
      <c r="AY564" s="180" t="s">
        <v>150</v>
      </c>
      <c r="BK564" s="182">
        <f>SUM(BK565:BK583)</f>
        <v>0</v>
      </c>
    </row>
    <row r="565" spans="1:65" s="2" customFormat="1" ht="16.5" customHeight="1">
      <c r="A565" s="33"/>
      <c r="B565" s="34"/>
      <c r="C565" s="185" t="s">
        <v>1361</v>
      </c>
      <c r="D565" s="185" t="s">
        <v>153</v>
      </c>
      <c r="E565" s="186" t="s">
        <v>1362</v>
      </c>
      <c r="F565" s="187" t="s">
        <v>1363</v>
      </c>
      <c r="G565" s="188" t="s">
        <v>156</v>
      </c>
      <c r="H565" s="189">
        <v>125.04</v>
      </c>
      <c r="I565" s="190"/>
      <c r="J565" s="191">
        <f>ROUND(I565*H565,2)</f>
        <v>0</v>
      </c>
      <c r="K565" s="187" t="s">
        <v>157</v>
      </c>
      <c r="L565" s="38"/>
      <c r="M565" s="192" t="s">
        <v>1</v>
      </c>
      <c r="N565" s="193" t="s">
        <v>41</v>
      </c>
      <c r="O565" s="70"/>
      <c r="P565" s="194">
        <f>O565*H565</f>
        <v>0</v>
      </c>
      <c r="Q565" s="194">
        <v>0</v>
      </c>
      <c r="R565" s="194">
        <f>Q565*H565</f>
        <v>0</v>
      </c>
      <c r="S565" s="194">
        <v>3.0000000000000001E-5</v>
      </c>
      <c r="T565" s="195">
        <f>S565*H565</f>
        <v>3.7512000000000001E-3</v>
      </c>
      <c r="U565" s="33"/>
      <c r="V565" s="33"/>
      <c r="W565" s="33"/>
      <c r="X565" s="33"/>
      <c r="Y565" s="33"/>
      <c r="Z565" s="33"/>
      <c r="AA565" s="33"/>
      <c r="AB565" s="33"/>
      <c r="AC565" s="33"/>
      <c r="AD565" s="33"/>
      <c r="AE565" s="33"/>
      <c r="AR565" s="196" t="s">
        <v>237</v>
      </c>
      <c r="AT565" s="196" t="s">
        <v>153</v>
      </c>
      <c r="AU565" s="196" t="s">
        <v>86</v>
      </c>
      <c r="AY565" s="16" t="s">
        <v>150</v>
      </c>
      <c r="BE565" s="197">
        <f>IF(N565="základní",J565,0)</f>
        <v>0</v>
      </c>
      <c r="BF565" s="197">
        <f>IF(N565="snížená",J565,0)</f>
        <v>0</v>
      </c>
      <c r="BG565" s="197">
        <f>IF(N565="zákl. přenesená",J565,0)</f>
        <v>0</v>
      </c>
      <c r="BH565" s="197">
        <f>IF(N565="sníž. přenesená",J565,0)</f>
        <v>0</v>
      </c>
      <c r="BI565" s="197">
        <f>IF(N565="nulová",J565,0)</f>
        <v>0</v>
      </c>
      <c r="BJ565" s="16" t="s">
        <v>84</v>
      </c>
      <c r="BK565" s="197">
        <f>ROUND(I565*H565,2)</f>
        <v>0</v>
      </c>
      <c r="BL565" s="16" t="s">
        <v>237</v>
      </c>
      <c r="BM565" s="196" t="s">
        <v>1364</v>
      </c>
    </row>
    <row r="566" spans="1:65" s="2" customFormat="1" ht="16.5" customHeight="1">
      <c r="A566" s="33"/>
      <c r="B566" s="34"/>
      <c r="C566" s="225" t="s">
        <v>1365</v>
      </c>
      <c r="D566" s="225" t="s">
        <v>321</v>
      </c>
      <c r="E566" s="226" t="s">
        <v>1366</v>
      </c>
      <c r="F566" s="227" t="s">
        <v>1367</v>
      </c>
      <c r="G566" s="228" t="s">
        <v>156</v>
      </c>
      <c r="H566" s="229">
        <v>131.292</v>
      </c>
      <c r="I566" s="230"/>
      <c r="J566" s="231">
        <f>ROUND(I566*H566,2)</f>
        <v>0</v>
      </c>
      <c r="K566" s="227" t="s">
        <v>157</v>
      </c>
      <c r="L566" s="232"/>
      <c r="M566" s="233" t="s">
        <v>1</v>
      </c>
      <c r="N566" s="234" t="s">
        <v>41</v>
      </c>
      <c r="O566" s="70"/>
      <c r="P566" s="194">
        <f>O566*H566</f>
        <v>0</v>
      </c>
      <c r="Q566" s="194">
        <v>0</v>
      </c>
      <c r="R566" s="194">
        <f>Q566*H566</f>
        <v>0</v>
      </c>
      <c r="S566" s="194">
        <v>0</v>
      </c>
      <c r="T566" s="195">
        <f>S566*H566</f>
        <v>0</v>
      </c>
      <c r="U566" s="33"/>
      <c r="V566" s="33"/>
      <c r="W566" s="33"/>
      <c r="X566" s="33"/>
      <c r="Y566" s="33"/>
      <c r="Z566" s="33"/>
      <c r="AA566" s="33"/>
      <c r="AB566" s="33"/>
      <c r="AC566" s="33"/>
      <c r="AD566" s="33"/>
      <c r="AE566" s="33"/>
      <c r="AR566" s="196" t="s">
        <v>312</v>
      </c>
      <c r="AT566" s="196" t="s">
        <v>321</v>
      </c>
      <c r="AU566" s="196" t="s">
        <v>86</v>
      </c>
      <c r="AY566" s="16" t="s">
        <v>150</v>
      </c>
      <c r="BE566" s="197">
        <f>IF(N566="základní",J566,0)</f>
        <v>0</v>
      </c>
      <c r="BF566" s="197">
        <f>IF(N566="snížená",J566,0)</f>
        <v>0</v>
      </c>
      <c r="BG566" s="197">
        <f>IF(N566="zákl. přenesená",J566,0)</f>
        <v>0</v>
      </c>
      <c r="BH566" s="197">
        <f>IF(N566="sníž. přenesená",J566,0)</f>
        <v>0</v>
      </c>
      <c r="BI566" s="197">
        <f>IF(N566="nulová",J566,0)</f>
        <v>0</v>
      </c>
      <c r="BJ566" s="16" t="s">
        <v>84</v>
      </c>
      <c r="BK566" s="197">
        <f>ROUND(I566*H566,2)</f>
        <v>0</v>
      </c>
      <c r="BL566" s="16" t="s">
        <v>237</v>
      </c>
      <c r="BM566" s="196" t="s">
        <v>1368</v>
      </c>
    </row>
    <row r="567" spans="1:65" s="13" customFormat="1">
      <c r="B567" s="198"/>
      <c r="C567" s="199"/>
      <c r="D567" s="200" t="s">
        <v>160</v>
      </c>
      <c r="E567" s="199"/>
      <c r="F567" s="202" t="s">
        <v>1369</v>
      </c>
      <c r="G567" s="199"/>
      <c r="H567" s="203">
        <v>131.292</v>
      </c>
      <c r="I567" s="204"/>
      <c r="J567" s="199"/>
      <c r="K567" s="199"/>
      <c r="L567" s="205"/>
      <c r="M567" s="206"/>
      <c r="N567" s="207"/>
      <c r="O567" s="207"/>
      <c r="P567" s="207"/>
      <c r="Q567" s="207"/>
      <c r="R567" s="207"/>
      <c r="S567" s="207"/>
      <c r="T567" s="208"/>
      <c r="AT567" s="209" t="s">
        <v>160</v>
      </c>
      <c r="AU567" s="209" t="s">
        <v>86</v>
      </c>
      <c r="AV567" s="13" t="s">
        <v>86</v>
      </c>
      <c r="AW567" s="13" t="s">
        <v>4</v>
      </c>
      <c r="AX567" s="13" t="s">
        <v>84</v>
      </c>
      <c r="AY567" s="209" t="s">
        <v>150</v>
      </c>
    </row>
    <row r="568" spans="1:65" s="2" customFormat="1" ht="24.2" customHeight="1">
      <c r="A568" s="33"/>
      <c r="B568" s="34"/>
      <c r="C568" s="185" t="s">
        <v>1370</v>
      </c>
      <c r="D568" s="185" t="s">
        <v>153</v>
      </c>
      <c r="E568" s="186" t="s">
        <v>1371</v>
      </c>
      <c r="F568" s="187" t="s">
        <v>1372</v>
      </c>
      <c r="G568" s="188" t="s">
        <v>156</v>
      </c>
      <c r="H568" s="189">
        <v>30</v>
      </c>
      <c r="I568" s="190"/>
      <c r="J568" s="191">
        <f>ROUND(I568*H568,2)</f>
        <v>0</v>
      </c>
      <c r="K568" s="187" t="s">
        <v>157</v>
      </c>
      <c r="L568" s="38"/>
      <c r="M568" s="192" t="s">
        <v>1</v>
      </c>
      <c r="N568" s="193" t="s">
        <v>41</v>
      </c>
      <c r="O568" s="70"/>
      <c r="P568" s="194">
        <f>O568*H568</f>
        <v>0</v>
      </c>
      <c r="Q568" s="194">
        <v>0</v>
      </c>
      <c r="R568" s="194">
        <f>Q568*H568</f>
        <v>0</v>
      </c>
      <c r="S568" s="194">
        <v>3.0000000000000001E-5</v>
      </c>
      <c r="T568" s="195">
        <f>S568*H568</f>
        <v>8.9999999999999998E-4</v>
      </c>
      <c r="U568" s="33"/>
      <c r="V568" s="33"/>
      <c r="W568" s="33"/>
      <c r="X568" s="33"/>
      <c r="Y568" s="33"/>
      <c r="Z568" s="33"/>
      <c r="AA568" s="33"/>
      <c r="AB568" s="33"/>
      <c r="AC568" s="33"/>
      <c r="AD568" s="33"/>
      <c r="AE568" s="33"/>
      <c r="AR568" s="196" t="s">
        <v>237</v>
      </c>
      <c r="AT568" s="196" t="s">
        <v>153</v>
      </c>
      <c r="AU568" s="196" t="s">
        <v>86</v>
      </c>
      <c r="AY568" s="16" t="s">
        <v>150</v>
      </c>
      <c r="BE568" s="197">
        <f>IF(N568="základní",J568,0)</f>
        <v>0</v>
      </c>
      <c r="BF568" s="197">
        <f>IF(N568="snížená",J568,0)</f>
        <v>0</v>
      </c>
      <c r="BG568" s="197">
        <f>IF(N568="zákl. přenesená",J568,0)</f>
        <v>0</v>
      </c>
      <c r="BH568" s="197">
        <f>IF(N568="sníž. přenesená",J568,0)</f>
        <v>0</v>
      </c>
      <c r="BI568" s="197">
        <f>IF(N568="nulová",J568,0)</f>
        <v>0</v>
      </c>
      <c r="BJ568" s="16" t="s">
        <v>84</v>
      </c>
      <c r="BK568" s="197">
        <f>ROUND(I568*H568,2)</f>
        <v>0</v>
      </c>
      <c r="BL568" s="16" t="s">
        <v>237</v>
      </c>
      <c r="BM568" s="196" t="s">
        <v>1373</v>
      </c>
    </row>
    <row r="569" spans="1:65" s="2" customFormat="1" ht="16.5" customHeight="1">
      <c r="A569" s="33"/>
      <c r="B569" s="34"/>
      <c r="C569" s="225" t="s">
        <v>1374</v>
      </c>
      <c r="D569" s="225" t="s">
        <v>321</v>
      </c>
      <c r="E569" s="226" t="s">
        <v>1366</v>
      </c>
      <c r="F569" s="227" t="s">
        <v>1367</v>
      </c>
      <c r="G569" s="228" t="s">
        <v>156</v>
      </c>
      <c r="H569" s="229">
        <v>31.5</v>
      </c>
      <c r="I569" s="230"/>
      <c r="J569" s="231">
        <f>ROUND(I569*H569,2)</f>
        <v>0</v>
      </c>
      <c r="K569" s="227" t="s">
        <v>157</v>
      </c>
      <c r="L569" s="232"/>
      <c r="M569" s="233" t="s">
        <v>1</v>
      </c>
      <c r="N569" s="234" t="s">
        <v>41</v>
      </c>
      <c r="O569" s="70"/>
      <c r="P569" s="194">
        <f>O569*H569</f>
        <v>0</v>
      </c>
      <c r="Q569" s="194">
        <v>0</v>
      </c>
      <c r="R569" s="194">
        <f>Q569*H569</f>
        <v>0</v>
      </c>
      <c r="S569" s="194">
        <v>0</v>
      </c>
      <c r="T569" s="195">
        <f>S569*H569</f>
        <v>0</v>
      </c>
      <c r="U569" s="33"/>
      <c r="V569" s="33"/>
      <c r="W569" s="33"/>
      <c r="X569" s="33"/>
      <c r="Y569" s="33"/>
      <c r="Z569" s="33"/>
      <c r="AA569" s="33"/>
      <c r="AB569" s="33"/>
      <c r="AC569" s="33"/>
      <c r="AD569" s="33"/>
      <c r="AE569" s="33"/>
      <c r="AR569" s="196" t="s">
        <v>312</v>
      </c>
      <c r="AT569" s="196" t="s">
        <v>321</v>
      </c>
      <c r="AU569" s="196" t="s">
        <v>86</v>
      </c>
      <c r="AY569" s="16" t="s">
        <v>150</v>
      </c>
      <c r="BE569" s="197">
        <f>IF(N569="základní",J569,0)</f>
        <v>0</v>
      </c>
      <c r="BF569" s="197">
        <f>IF(N569="snížená",J569,0)</f>
        <v>0</v>
      </c>
      <c r="BG569" s="197">
        <f>IF(N569="zákl. přenesená",J569,0)</f>
        <v>0</v>
      </c>
      <c r="BH569" s="197">
        <f>IF(N569="sníž. přenesená",J569,0)</f>
        <v>0</v>
      </c>
      <c r="BI569" s="197">
        <f>IF(N569="nulová",J569,0)</f>
        <v>0</v>
      </c>
      <c r="BJ569" s="16" t="s">
        <v>84</v>
      </c>
      <c r="BK569" s="197">
        <f>ROUND(I569*H569,2)</f>
        <v>0</v>
      </c>
      <c r="BL569" s="16" t="s">
        <v>237</v>
      </c>
      <c r="BM569" s="196" t="s">
        <v>1375</v>
      </c>
    </row>
    <row r="570" spans="1:65" s="13" customFormat="1">
      <c r="B570" s="198"/>
      <c r="C570" s="199"/>
      <c r="D570" s="200" t="s">
        <v>160</v>
      </c>
      <c r="E570" s="199"/>
      <c r="F570" s="202" t="s">
        <v>1376</v>
      </c>
      <c r="G570" s="199"/>
      <c r="H570" s="203">
        <v>31.5</v>
      </c>
      <c r="I570" s="204"/>
      <c r="J570" s="199"/>
      <c r="K570" s="199"/>
      <c r="L570" s="205"/>
      <c r="M570" s="206"/>
      <c r="N570" s="207"/>
      <c r="O570" s="207"/>
      <c r="P570" s="207"/>
      <c r="Q570" s="207"/>
      <c r="R570" s="207"/>
      <c r="S570" s="207"/>
      <c r="T570" s="208"/>
      <c r="AT570" s="209" t="s">
        <v>160</v>
      </c>
      <c r="AU570" s="209" t="s">
        <v>86</v>
      </c>
      <c r="AV570" s="13" t="s">
        <v>86</v>
      </c>
      <c r="AW570" s="13" t="s">
        <v>4</v>
      </c>
      <c r="AX570" s="13" t="s">
        <v>84</v>
      </c>
      <c r="AY570" s="209" t="s">
        <v>150</v>
      </c>
    </row>
    <row r="571" spans="1:65" s="2" customFormat="1" ht="24.2" customHeight="1">
      <c r="A571" s="33"/>
      <c r="B571" s="34"/>
      <c r="C571" s="185" t="s">
        <v>1377</v>
      </c>
      <c r="D571" s="185" t="s">
        <v>153</v>
      </c>
      <c r="E571" s="186" t="s">
        <v>1378</v>
      </c>
      <c r="F571" s="187" t="s">
        <v>1379</v>
      </c>
      <c r="G571" s="188" t="s">
        <v>156</v>
      </c>
      <c r="H571" s="189">
        <v>515.803</v>
      </c>
      <c r="I571" s="190"/>
      <c r="J571" s="191">
        <f>ROUND(I571*H571,2)</f>
        <v>0</v>
      </c>
      <c r="K571" s="187" t="s">
        <v>157</v>
      </c>
      <c r="L571" s="38"/>
      <c r="M571" s="192" t="s">
        <v>1</v>
      </c>
      <c r="N571" s="193" t="s">
        <v>41</v>
      </c>
      <c r="O571" s="70"/>
      <c r="P571" s="194">
        <f>O571*H571</f>
        <v>0</v>
      </c>
      <c r="Q571" s="194">
        <v>0</v>
      </c>
      <c r="R571" s="194">
        <f>Q571*H571</f>
        <v>0</v>
      </c>
      <c r="S571" s="194">
        <v>1.4999999999999999E-4</v>
      </c>
      <c r="T571" s="195">
        <f>S571*H571</f>
        <v>7.7370449999999993E-2</v>
      </c>
      <c r="U571" s="33"/>
      <c r="V571" s="33"/>
      <c r="W571" s="33"/>
      <c r="X571" s="33"/>
      <c r="Y571" s="33"/>
      <c r="Z571" s="33"/>
      <c r="AA571" s="33"/>
      <c r="AB571" s="33"/>
      <c r="AC571" s="33"/>
      <c r="AD571" s="33"/>
      <c r="AE571" s="33"/>
      <c r="AR571" s="196" t="s">
        <v>237</v>
      </c>
      <c r="AT571" s="196" t="s">
        <v>153</v>
      </c>
      <c r="AU571" s="196" t="s">
        <v>86</v>
      </c>
      <c r="AY571" s="16" t="s">
        <v>150</v>
      </c>
      <c r="BE571" s="197">
        <f>IF(N571="základní",J571,0)</f>
        <v>0</v>
      </c>
      <c r="BF571" s="197">
        <f>IF(N571="snížená",J571,0)</f>
        <v>0</v>
      </c>
      <c r="BG571" s="197">
        <f>IF(N571="zákl. přenesená",J571,0)</f>
        <v>0</v>
      </c>
      <c r="BH571" s="197">
        <f>IF(N571="sníž. přenesená",J571,0)</f>
        <v>0</v>
      </c>
      <c r="BI571" s="197">
        <f>IF(N571="nulová",J571,0)</f>
        <v>0</v>
      </c>
      <c r="BJ571" s="16" t="s">
        <v>84</v>
      </c>
      <c r="BK571" s="197">
        <f>ROUND(I571*H571,2)</f>
        <v>0</v>
      </c>
      <c r="BL571" s="16" t="s">
        <v>237</v>
      </c>
      <c r="BM571" s="196" t="s">
        <v>1380</v>
      </c>
    </row>
    <row r="572" spans="1:65" s="13" customFormat="1">
      <c r="B572" s="198"/>
      <c r="C572" s="199"/>
      <c r="D572" s="200" t="s">
        <v>160</v>
      </c>
      <c r="E572" s="201" t="s">
        <v>1</v>
      </c>
      <c r="F572" s="202" t="s">
        <v>1381</v>
      </c>
      <c r="G572" s="199"/>
      <c r="H572" s="203">
        <v>515.803</v>
      </c>
      <c r="I572" s="204"/>
      <c r="J572" s="199"/>
      <c r="K572" s="199"/>
      <c r="L572" s="205"/>
      <c r="M572" s="206"/>
      <c r="N572" s="207"/>
      <c r="O572" s="207"/>
      <c r="P572" s="207"/>
      <c r="Q572" s="207"/>
      <c r="R572" s="207"/>
      <c r="S572" s="207"/>
      <c r="T572" s="208"/>
      <c r="AT572" s="209" t="s">
        <v>160</v>
      </c>
      <c r="AU572" s="209" t="s">
        <v>86</v>
      </c>
      <c r="AV572" s="13" t="s">
        <v>86</v>
      </c>
      <c r="AW572" s="13" t="s">
        <v>33</v>
      </c>
      <c r="AX572" s="13" t="s">
        <v>84</v>
      </c>
      <c r="AY572" s="209" t="s">
        <v>150</v>
      </c>
    </row>
    <row r="573" spans="1:65" s="2" customFormat="1" ht="16.5" customHeight="1">
      <c r="A573" s="33"/>
      <c r="B573" s="34"/>
      <c r="C573" s="185" t="s">
        <v>1382</v>
      </c>
      <c r="D573" s="185" t="s">
        <v>153</v>
      </c>
      <c r="E573" s="186" t="s">
        <v>1383</v>
      </c>
      <c r="F573" s="187" t="s">
        <v>1384</v>
      </c>
      <c r="G573" s="188" t="s">
        <v>156</v>
      </c>
      <c r="H573" s="189">
        <v>287.423</v>
      </c>
      <c r="I573" s="190"/>
      <c r="J573" s="191">
        <f>ROUND(I573*H573,2)</f>
        <v>0</v>
      </c>
      <c r="K573" s="187" t="s">
        <v>157</v>
      </c>
      <c r="L573" s="38"/>
      <c r="M573" s="192" t="s">
        <v>1</v>
      </c>
      <c r="N573" s="193" t="s">
        <v>41</v>
      </c>
      <c r="O573" s="70"/>
      <c r="P573" s="194">
        <f>O573*H573</f>
        <v>0</v>
      </c>
      <c r="Q573" s="194">
        <v>1E-3</v>
      </c>
      <c r="R573" s="194">
        <f>Q573*H573</f>
        <v>0.28742299999999998</v>
      </c>
      <c r="S573" s="194">
        <v>3.1E-4</v>
      </c>
      <c r="T573" s="195">
        <f>S573*H573</f>
        <v>8.9101130000000001E-2</v>
      </c>
      <c r="U573" s="33"/>
      <c r="V573" s="33"/>
      <c r="W573" s="33"/>
      <c r="X573" s="33"/>
      <c r="Y573" s="33"/>
      <c r="Z573" s="33"/>
      <c r="AA573" s="33"/>
      <c r="AB573" s="33"/>
      <c r="AC573" s="33"/>
      <c r="AD573" s="33"/>
      <c r="AE573" s="33"/>
      <c r="AR573" s="196" t="s">
        <v>237</v>
      </c>
      <c r="AT573" s="196" t="s">
        <v>153</v>
      </c>
      <c r="AU573" s="196" t="s">
        <v>86</v>
      </c>
      <c r="AY573" s="16" t="s">
        <v>150</v>
      </c>
      <c r="BE573" s="197">
        <f>IF(N573="základní",J573,0)</f>
        <v>0</v>
      </c>
      <c r="BF573" s="197">
        <f>IF(N573="snížená",J573,0)</f>
        <v>0</v>
      </c>
      <c r="BG573" s="197">
        <f>IF(N573="zákl. přenesená",J573,0)</f>
        <v>0</v>
      </c>
      <c r="BH573" s="197">
        <f>IF(N573="sníž. přenesená",J573,0)</f>
        <v>0</v>
      </c>
      <c r="BI573" s="197">
        <f>IF(N573="nulová",J573,0)</f>
        <v>0</v>
      </c>
      <c r="BJ573" s="16" t="s">
        <v>84</v>
      </c>
      <c r="BK573" s="197">
        <f>ROUND(I573*H573,2)</f>
        <v>0</v>
      </c>
      <c r="BL573" s="16" t="s">
        <v>237</v>
      </c>
      <c r="BM573" s="196" t="s">
        <v>1385</v>
      </c>
    </row>
    <row r="574" spans="1:65" s="13" customFormat="1">
      <c r="B574" s="198"/>
      <c r="C574" s="199"/>
      <c r="D574" s="200" t="s">
        <v>160</v>
      </c>
      <c r="E574" s="201" t="s">
        <v>1</v>
      </c>
      <c r="F574" s="202" t="s">
        <v>1386</v>
      </c>
      <c r="G574" s="199"/>
      <c r="H574" s="203">
        <v>287.423</v>
      </c>
      <c r="I574" s="204"/>
      <c r="J574" s="199"/>
      <c r="K574" s="199"/>
      <c r="L574" s="205"/>
      <c r="M574" s="206"/>
      <c r="N574" s="207"/>
      <c r="O574" s="207"/>
      <c r="P574" s="207"/>
      <c r="Q574" s="207"/>
      <c r="R574" s="207"/>
      <c r="S574" s="207"/>
      <c r="T574" s="208"/>
      <c r="AT574" s="209" t="s">
        <v>160</v>
      </c>
      <c r="AU574" s="209" t="s">
        <v>86</v>
      </c>
      <c r="AV574" s="13" t="s">
        <v>86</v>
      </c>
      <c r="AW574" s="13" t="s">
        <v>33</v>
      </c>
      <c r="AX574" s="13" t="s">
        <v>84</v>
      </c>
      <c r="AY574" s="209" t="s">
        <v>150</v>
      </c>
    </row>
    <row r="575" spans="1:65" s="2" customFormat="1" ht="24.2" customHeight="1">
      <c r="A575" s="33"/>
      <c r="B575" s="34"/>
      <c r="C575" s="185" t="s">
        <v>1387</v>
      </c>
      <c r="D575" s="185" t="s">
        <v>153</v>
      </c>
      <c r="E575" s="186" t="s">
        <v>1388</v>
      </c>
      <c r="F575" s="187" t="s">
        <v>1389</v>
      </c>
      <c r="G575" s="188" t="s">
        <v>156</v>
      </c>
      <c r="H575" s="189">
        <v>287.423</v>
      </c>
      <c r="I575" s="190"/>
      <c r="J575" s="191">
        <f>ROUND(I575*H575,2)</f>
        <v>0</v>
      </c>
      <c r="K575" s="187" t="s">
        <v>157</v>
      </c>
      <c r="L575" s="38"/>
      <c r="M575" s="192" t="s">
        <v>1</v>
      </c>
      <c r="N575" s="193" t="s">
        <v>41</v>
      </c>
      <c r="O575" s="70"/>
      <c r="P575" s="194">
        <f>O575*H575</f>
        <v>0</v>
      </c>
      <c r="Q575" s="194">
        <v>0</v>
      </c>
      <c r="R575" s="194">
        <f>Q575*H575</f>
        <v>0</v>
      </c>
      <c r="S575" s="194">
        <v>0</v>
      </c>
      <c r="T575" s="195">
        <f>S575*H575</f>
        <v>0</v>
      </c>
      <c r="U575" s="33"/>
      <c r="V575" s="33"/>
      <c r="W575" s="33"/>
      <c r="X575" s="33"/>
      <c r="Y575" s="33"/>
      <c r="Z575" s="33"/>
      <c r="AA575" s="33"/>
      <c r="AB575" s="33"/>
      <c r="AC575" s="33"/>
      <c r="AD575" s="33"/>
      <c r="AE575" s="33"/>
      <c r="AR575" s="196" t="s">
        <v>237</v>
      </c>
      <c r="AT575" s="196" t="s">
        <v>153</v>
      </c>
      <c r="AU575" s="196" t="s">
        <v>86</v>
      </c>
      <c r="AY575" s="16" t="s">
        <v>150</v>
      </c>
      <c r="BE575" s="197">
        <f>IF(N575="základní",J575,0)</f>
        <v>0</v>
      </c>
      <c r="BF575" s="197">
        <f>IF(N575="snížená",J575,0)</f>
        <v>0</v>
      </c>
      <c r="BG575" s="197">
        <f>IF(N575="zákl. přenesená",J575,0)</f>
        <v>0</v>
      </c>
      <c r="BH575" s="197">
        <f>IF(N575="sníž. přenesená",J575,0)</f>
        <v>0</v>
      </c>
      <c r="BI575" s="197">
        <f>IF(N575="nulová",J575,0)</f>
        <v>0</v>
      </c>
      <c r="BJ575" s="16" t="s">
        <v>84</v>
      </c>
      <c r="BK575" s="197">
        <f>ROUND(I575*H575,2)</f>
        <v>0</v>
      </c>
      <c r="BL575" s="16" t="s">
        <v>237</v>
      </c>
      <c r="BM575" s="196" t="s">
        <v>1390</v>
      </c>
    </row>
    <row r="576" spans="1:65" s="2" customFormat="1" ht="24.2" customHeight="1">
      <c r="A576" s="33"/>
      <c r="B576" s="34"/>
      <c r="C576" s="185" t="s">
        <v>1391</v>
      </c>
      <c r="D576" s="185" t="s">
        <v>153</v>
      </c>
      <c r="E576" s="186" t="s">
        <v>1392</v>
      </c>
      <c r="F576" s="187" t="s">
        <v>1393</v>
      </c>
      <c r="G576" s="188" t="s">
        <v>156</v>
      </c>
      <c r="H576" s="189">
        <v>515.803</v>
      </c>
      <c r="I576" s="190"/>
      <c r="J576" s="191">
        <f>ROUND(I576*H576,2)</f>
        <v>0</v>
      </c>
      <c r="K576" s="187" t="s">
        <v>157</v>
      </c>
      <c r="L576" s="38"/>
      <c r="M576" s="192" t="s">
        <v>1</v>
      </c>
      <c r="N576" s="193" t="s">
        <v>41</v>
      </c>
      <c r="O576" s="70"/>
      <c r="P576" s="194">
        <f>O576*H576</f>
        <v>0</v>
      </c>
      <c r="Q576" s="194">
        <v>2.0000000000000001E-4</v>
      </c>
      <c r="R576" s="194">
        <f>Q576*H576</f>
        <v>0.10316060000000001</v>
      </c>
      <c r="S576" s="194">
        <v>0</v>
      </c>
      <c r="T576" s="195">
        <f>S576*H576</f>
        <v>0</v>
      </c>
      <c r="U576" s="33"/>
      <c r="V576" s="33"/>
      <c r="W576" s="33"/>
      <c r="X576" s="33"/>
      <c r="Y576" s="33"/>
      <c r="Z576" s="33"/>
      <c r="AA576" s="33"/>
      <c r="AB576" s="33"/>
      <c r="AC576" s="33"/>
      <c r="AD576" s="33"/>
      <c r="AE576" s="33"/>
      <c r="AR576" s="196" t="s">
        <v>237</v>
      </c>
      <c r="AT576" s="196" t="s">
        <v>153</v>
      </c>
      <c r="AU576" s="196" t="s">
        <v>86</v>
      </c>
      <c r="AY576" s="16" t="s">
        <v>150</v>
      </c>
      <c r="BE576" s="197">
        <f>IF(N576="základní",J576,0)</f>
        <v>0</v>
      </c>
      <c r="BF576" s="197">
        <f>IF(N576="snížená",J576,0)</f>
        <v>0</v>
      </c>
      <c r="BG576" s="197">
        <f>IF(N576="zákl. přenesená",J576,0)</f>
        <v>0</v>
      </c>
      <c r="BH576" s="197">
        <f>IF(N576="sníž. přenesená",J576,0)</f>
        <v>0</v>
      </c>
      <c r="BI576" s="197">
        <f>IF(N576="nulová",J576,0)</f>
        <v>0</v>
      </c>
      <c r="BJ576" s="16" t="s">
        <v>84</v>
      </c>
      <c r="BK576" s="197">
        <f>ROUND(I576*H576,2)</f>
        <v>0</v>
      </c>
      <c r="BL576" s="16" t="s">
        <v>237</v>
      </c>
      <c r="BM576" s="196" t="s">
        <v>1394</v>
      </c>
    </row>
    <row r="577" spans="1:65" s="13" customFormat="1">
      <c r="B577" s="198"/>
      <c r="C577" s="199"/>
      <c r="D577" s="200" t="s">
        <v>160</v>
      </c>
      <c r="E577" s="201" t="s">
        <v>1</v>
      </c>
      <c r="F577" s="202" t="s">
        <v>1381</v>
      </c>
      <c r="G577" s="199"/>
      <c r="H577" s="203">
        <v>515.803</v>
      </c>
      <c r="I577" s="204"/>
      <c r="J577" s="199"/>
      <c r="K577" s="199"/>
      <c r="L577" s="205"/>
      <c r="M577" s="206"/>
      <c r="N577" s="207"/>
      <c r="O577" s="207"/>
      <c r="P577" s="207"/>
      <c r="Q577" s="207"/>
      <c r="R577" s="207"/>
      <c r="S577" s="207"/>
      <c r="T577" s="208"/>
      <c r="AT577" s="209" t="s">
        <v>160</v>
      </c>
      <c r="AU577" s="209" t="s">
        <v>86</v>
      </c>
      <c r="AV577" s="13" t="s">
        <v>86</v>
      </c>
      <c r="AW577" s="13" t="s">
        <v>33</v>
      </c>
      <c r="AX577" s="13" t="s">
        <v>84</v>
      </c>
      <c r="AY577" s="209" t="s">
        <v>150</v>
      </c>
    </row>
    <row r="578" spans="1:65" s="2" customFormat="1" ht="33" customHeight="1">
      <c r="A578" s="33"/>
      <c r="B578" s="34"/>
      <c r="C578" s="185" t="s">
        <v>1395</v>
      </c>
      <c r="D578" s="185" t="s">
        <v>153</v>
      </c>
      <c r="E578" s="186" t="s">
        <v>1396</v>
      </c>
      <c r="F578" s="187" t="s">
        <v>1397</v>
      </c>
      <c r="G578" s="188" t="s">
        <v>156</v>
      </c>
      <c r="H578" s="189">
        <v>640.84299999999996</v>
      </c>
      <c r="I578" s="190"/>
      <c r="J578" s="191">
        <f>ROUND(I578*H578,2)</f>
        <v>0</v>
      </c>
      <c r="K578" s="187" t="s">
        <v>157</v>
      </c>
      <c r="L578" s="38"/>
      <c r="M578" s="192" t="s">
        <v>1</v>
      </c>
      <c r="N578" s="193" t="s">
        <v>41</v>
      </c>
      <c r="O578" s="70"/>
      <c r="P578" s="194">
        <f>O578*H578</f>
        <v>0</v>
      </c>
      <c r="Q578" s="194">
        <v>2.5999999999999998E-4</v>
      </c>
      <c r="R578" s="194">
        <f>Q578*H578</f>
        <v>0.16661917999999998</v>
      </c>
      <c r="S578" s="194">
        <v>0</v>
      </c>
      <c r="T578" s="195">
        <f>S578*H578</f>
        <v>0</v>
      </c>
      <c r="U578" s="33"/>
      <c r="V578" s="33"/>
      <c r="W578" s="33"/>
      <c r="X578" s="33"/>
      <c r="Y578" s="33"/>
      <c r="Z578" s="33"/>
      <c r="AA578" s="33"/>
      <c r="AB578" s="33"/>
      <c r="AC578" s="33"/>
      <c r="AD578" s="33"/>
      <c r="AE578" s="33"/>
      <c r="AR578" s="196" t="s">
        <v>237</v>
      </c>
      <c r="AT578" s="196" t="s">
        <v>153</v>
      </c>
      <c r="AU578" s="196" t="s">
        <v>86</v>
      </c>
      <c r="AY578" s="16" t="s">
        <v>150</v>
      </c>
      <c r="BE578" s="197">
        <f>IF(N578="základní",J578,0)</f>
        <v>0</v>
      </c>
      <c r="BF578" s="197">
        <f>IF(N578="snížená",J578,0)</f>
        <v>0</v>
      </c>
      <c r="BG578" s="197">
        <f>IF(N578="zákl. přenesená",J578,0)</f>
        <v>0</v>
      </c>
      <c r="BH578" s="197">
        <f>IF(N578="sníž. přenesená",J578,0)</f>
        <v>0</v>
      </c>
      <c r="BI578" s="197">
        <f>IF(N578="nulová",J578,0)</f>
        <v>0</v>
      </c>
      <c r="BJ578" s="16" t="s">
        <v>84</v>
      </c>
      <c r="BK578" s="197">
        <f>ROUND(I578*H578,2)</f>
        <v>0</v>
      </c>
      <c r="BL578" s="16" t="s">
        <v>237</v>
      </c>
      <c r="BM578" s="196" t="s">
        <v>1398</v>
      </c>
    </row>
    <row r="579" spans="1:65" s="2" customFormat="1" ht="19.5">
      <c r="A579" s="33"/>
      <c r="B579" s="34"/>
      <c r="C579" s="35"/>
      <c r="D579" s="200" t="s">
        <v>262</v>
      </c>
      <c r="E579" s="35"/>
      <c r="F579" s="221" t="s">
        <v>1399</v>
      </c>
      <c r="G579" s="35"/>
      <c r="H579" s="35"/>
      <c r="I579" s="222"/>
      <c r="J579" s="35"/>
      <c r="K579" s="35"/>
      <c r="L579" s="38"/>
      <c r="M579" s="223"/>
      <c r="N579" s="224"/>
      <c r="O579" s="70"/>
      <c r="P579" s="70"/>
      <c r="Q579" s="70"/>
      <c r="R579" s="70"/>
      <c r="S579" s="70"/>
      <c r="T579" s="71"/>
      <c r="U579" s="33"/>
      <c r="V579" s="33"/>
      <c r="W579" s="33"/>
      <c r="X579" s="33"/>
      <c r="Y579" s="33"/>
      <c r="Z579" s="33"/>
      <c r="AA579" s="33"/>
      <c r="AB579" s="33"/>
      <c r="AC579" s="33"/>
      <c r="AD579" s="33"/>
      <c r="AE579" s="33"/>
      <c r="AT579" s="16" t="s">
        <v>262</v>
      </c>
      <c r="AU579" s="16" t="s">
        <v>86</v>
      </c>
    </row>
    <row r="580" spans="1:65" s="13" customFormat="1">
      <c r="B580" s="198"/>
      <c r="C580" s="199"/>
      <c r="D580" s="200" t="s">
        <v>160</v>
      </c>
      <c r="E580" s="201" t="s">
        <v>1</v>
      </c>
      <c r="F580" s="202" t="s">
        <v>1381</v>
      </c>
      <c r="G580" s="199"/>
      <c r="H580" s="203">
        <v>515.803</v>
      </c>
      <c r="I580" s="204"/>
      <c r="J580" s="199"/>
      <c r="K580" s="199"/>
      <c r="L580" s="205"/>
      <c r="M580" s="206"/>
      <c r="N580" s="207"/>
      <c r="O580" s="207"/>
      <c r="P580" s="207"/>
      <c r="Q580" s="207"/>
      <c r="R580" s="207"/>
      <c r="S580" s="207"/>
      <c r="T580" s="208"/>
      <c r="AT580" s="209" t="s">
        <v>160</v>
      </c>
      <c r="AU580" s="209" t="s">
        <v>86</v>
      </c>
      <c r="AV580" s="13" t="s">
        <v>86</v>
      </c>
      <c r="AW580" s="13" t="s">
        <v>33</v>
      </c>
      <c r="AX580" s="13" t="s">
        <v>76</v>
      </c>
      <c r="AY580" s="209" t="s">
        <v>150</v>
      </c>
    </row>
    <row r="581" spans="1:65" s="13" customFormat="1">
      <c r="B581" s="198"/>
      <c r="C581" s="199"/>
      <c r="D581" s="200" t="s">
        <v>160</v>
      </c>
      <c r="E581" s="201" t="s">
        <v>1</v>
      </c>
      <c r="F581" s="202" t="s">
        <v>1400</v>
      </c>
      <c r="G581" s="199"/>
      <c r="H581" s="203">
        <v>125.04</v>
      </c>
      <c r="I581" s="204"/>
      <c r="J581" s="199"/>
      <c r="K581" s="199"/>
      <c r="L581" s="205"/>
      <c r="M581" s="206"/>
      <c r="N581" s="207"/>
      <c r="O581" s="207"/>
      <c r="P581" s="207"/>
      <c r="Q581" s="207"/>
      <c r="R581" s="207"/>
      <c r="S581" s="207"/>
      <c r="T581" s="208"/>
      <c r="AT581" s="209" t="s">
        <v>160</v>
      </c>
      <c r="AU581" s="209" t="s">
        <v>86</v>
      </c>
      <c r="AV581" s="13" t="s">
        <v>86</v>
      </c>
      <c r="AW581" s="13" t="s">
        <v>33</v>
      </c>
      <c r="AX581" s="13" t="s">
        <v>76</v>
      </c>
      <c r="AY581" s="209" t="s">
        <v>150</v>
      </c>
    </row>
    <row r="582" spans="1:65" s="14" customFormat="1">
      <c r="B582" s="210"/>
      <c r="C582" s="211"/>
      <c r="D582" s="200" t="s">
        <v>160</v>
      </c>
      <c r="E582" s="212" t="s">
        <v>1</v>
      </c>
      <c r="F582" s="213" t="s">
        <v>193</v>
      </c>
      <c r="G582" s="211"/>
      <c r="H582" s="214">
        <v>640.84299999999996</v>
      </c>
      <c r="I582" s="215"/>
      <c r="J582" s="211"/>
      <c r="K582" s="211"/>
      <c r="L582" s="216"/>
      <c r="M582" s="217"/>
      <c r="N582" s="218"/>
      <c r="O582" s="218"/>
      <c r="P582" s="218"/>
      <c r="Q582" s="218"/>
      <c r="R582" s="218"/>
      <c r="S582" s="218"/>
      <c r="T582" s="219"/>
      <c r="AT582" s="220" t="s">
        <v>160</v>
      </c>
      <c r="AU582" s="220" t="s">
        <v>86</v>
      </c>
      <c r="AV582" s="14" t="s">
        <v>158</v>
      </c>
      <c r="AW582" s="14" t="s">
        <v>33</v>
      </c>
      <c r="AX582" s="14" t="s">
        <v>84</v>
      </c>
      <c r="AY582" s="220" t="s">
        <v>150</v>
      </c>
    </row>
    <row r="583" spans="1:65" s="2" customFormat="1" ht="37.9" customHeight="1">
      <c r="A583" s="33"/>
      <c r="B583" s="34"/>
      <c r="C583" s="185" t="s">
        <v>1401</v>
      </c>
      <c r="D583" s="185" t="s">
        <v>153</v>
      </c>
      <c r="E583" s="186" t="s">
        <v>1402</v>
      </c>
      <c r="F583" s="187" t="s">
        <v>1403</v>
      </c>
      <c r="G583" s="188" t="s">
        <v>156</v>
      </c>
      <c r="H583" s="189">
        <v>640.84299999999996</v>
      </c>
      <c r="I583" s="190"/>
      <c r="J583" s="191">
        <f>ROUND(I583*H583,2)</f>
        <v>0</v>
      </c>
      <c r="K583" s="187" t="s">
        <v>157</v>
      </c>
      <c r="L583" s="38"/>
      <c r="M583" s="192" t="s">
        <v>1</v>
      </c>
      <c r="N583" s="193" t="s">
        <v>41</v>
      </c>
      <c r="O583" s="70"/>
      <c r="P583" s="194">
        <f>O583*H583</f>
        <v>0</v>
      </c>
      <c r="Q583" s="194">
        <v>1.0000000000000001E-5</v>
      </c>
      <c r="R583" s="194">
        <f>Q583*H583</f>
        <v>6.4084300000000005E-3</v>
      </c>
      <c r="S583" s="194">
        <v>0</v>
      </c>
      <c r="T583" s="195">
        <f>S583*H583</f>
        <v>0</v>
      </c>
      <c r="U583" s="33"/>
      <c r="V583" s="33"/>
      <c r="W583" s="33"/>
      <c r="X583" s="33"/>
      <c r="Y583" s="33"/>
      <c r="Z583" s="33"/>
      <c r="AA583" s="33"/>
      <c r="AB583" s="33"/>
      <c r="AC583" s="33"/>
      <c r="AD583" s="33"/>
      <c r="AE583" s="33"/>
      <c r="AR583" s="196" t="s">
        <v>237</v>
      </c>
      <c r="AT583" s="196" t="s">
        <v>153</v>
      </c>
      <c r="AU583" s="196" t="s">
        <v>86</v>
      </c>
      <c r="AY583" s="16" t="s">
        <v>150</v>
      </c>
      <c r="BE583" s="197">
        <f>IF(N583="základní",J583,0)</f>
        <v>0</v>
      </c>
      <c r="BF583" s="197">
        <f>IF(N583="snížená",J583,0)</f>
        <v>0</v>
      </c>
      <c r="BG583" s="197">
        <f>IF(N583="zákl. přenesená",J583,0)</f>
        <v>0</v>
      </c>
      <c r="BH583" s="197">
        <f>IF(N583="sníž. přenesená",J583,0)</f>
        <v>0</v>
      </c>
      <c r="BI583" s="197">
        <f>IF(N583="nulová",J583,0)</f>
        <v>0</v>
      </c>
      <c r="BJ583" s="16" t="s">
        <v>84</v>
      </c>
      <c r="BK583" s="197">
        <f>ROUND(I583*H583,2)</f>
        <v>0</v>
      </c>
      <c r="BL583" s="16" t="s">
        <v>237</v>
      </c>
      <c r="BM583" s="196" t="s">
        <v>1404</v>
      </c>
    </row>
    <row r="584" spans="1:65" s="12" customFormat="1" ht="22.9" customHeight="1">
      <c r="B584" s="169"/>
      <c r="C584" s="170"/>
      <c r="D584" s="171" t="s">
        <v>75</v>
      </c>
      <c r="E584" s="183" t="s">
        <v>1405</v>
      </c>
      <c r="F584" s="183" t="s">
        <v>1406</v>
      </c>
      <c r="G584" s="170"/>
      <c r="H584" s="170"/>
      <c r="I584" s="173"/>
      <c r="J584" s="184">
        <f>BK584</f>
        <v>0</v>
      </c>
      <c r="K584" s="170"/>
      <c r="L584" s="175"/>
      <c r="M584" s="176"/>
      <c r="N584" s="177"/>
      <c r="O584" s="177"/>
      <c r="P584" s="178">
        <f>SUM(P585:P589)</f>
        <v>0</v>
      </c>
      <c r="Q584" s="177"/>
      <c r="R584" s="178">
        <f>SUM(R585:R589)</f>
        <v>0</v>
      </c>
      <c r="S584" s="177"/>
      <c r="T584" s="179">
        <f>SUM(T585:T589)</f>
        <v>0</v>
      </c>
      <c r="AR584" s="180" t="s">
        <v>86</v>
      </c>
      <c r="AT584" s="181" t="s">
        <v>75</v>
      </c>
      <c r="AU584" s="181" t="s">
        <v>84</v>
      </c>
      <c r="AY584" s="180" t="s">
        <v>150</v>
      </c>
      <c r="BK584" s="182">
        <f>SUM(BK585:BK589)</f>
        <v>0</v>
      </c>
    </row>
    <row r="585" spans="1:65" s="2" customFormat="1" ht="24.2" customHeight="1">
      <c r="A585" s="33"/>
      <c r="B585" s="34"/>
      <c r="C585" s="185" t="s">
        <v>1407</v>
      </c>
      <c r="D585" s="185" t="s">
        <v>153</v>
      </c>
      <c r="E585" s="186" t="s">
        <v>1408</v>
      </c>
      <c r="F585" s="187" t="s">
        <v>1409</v>
      </c>
      <c r="G585" s="188" t="s">
        <v>156</v>
      </c>
      <c r="H585" s="189">
        <v>35.520000000000003</v>
      </c>
      <c r="I585" s="190"/>
      <c r="J585" s="191">
        <f>ROUND(I585*H585,2)</f>
        <v>0</v>
      </c>
      <c r="K585" s="187" t="s">
        <v>157</v>
      </c>
      <c r="L585" s="38"/>
      <c r="M585" s="192" t="s">
        <v>1</v>
      </c>
      <c r="N585" s="193" t="s">
        <v>41</v>
      </c>
      <c r="O585" s="70"/>
      <c r="P585" s="194">
        <f>O585*H585</f>
        <v>0</v>
      </c>
      <c r="Q585" s="194">
        <v>0</v>
      </c>
      <c r="R585" s="194">
        <f>Q585*H585</f>
        <v>0</v>
      </c>
      <c r="S585" s="194">
        <v>0</v>
      </c>
      <c r="T585" s="195">
        <f>S585*H585</f>
        <v>0</v>
      </c>
      <c r="U585" s="33"/>
      <c r="V585" s="33"/>
      <c r="W585" s="33"/>
      <c r="X585" s="33"/>
      <c r="Y585" s="33"/>
      <c r="Z585" s="33"/>
      <c r="AA585" s="33"/>
      <c r="AB585" s="33"/>
      <c r="AC585" s="33"/>
      <c r="AD585" s="33"/>
      <c r="AE585" s="33"/>
      <c r="AR585" s="196" t="s">
        <v>237</v>
      </c>
      <c r="AT585" s="196" t="s">
        <v>153</v>
      </c>
      <c r="AU585" s="196" t="s">
        <v>86</v>
      </c>
      <c r="AY585" s="16" t="s">
        <v>150</v>
      </c>
      <c r="BE585" s="197">
        <f>IF(N585="základní",J585,0)</f>
        <v>0</v>
      </c>
      <c r="BF585" s="197">
        <f>IF(N585="snížená",J585,0)</f>
        <v>0</v>
      </c>
      <c r="BG585" s="197">
        <f>IF(N585="zákl. přenesená",J585,0)</f>
        <v>0</v>
      </c>
      <c r="BH585" s="197">
        <f>IF(N585="sníž. přenesená",J585,0)</f>
        <v>0</v>
      </c>
      <c r="BI585" s="197">
        <f>IF(N585="nulová",J585,0)</f>
        <v>0</v>
      </c>
      <c r="BJ585" s="16" t="s">
        <v>84</v>
      </c>
      <c r="BK585" s="197">
        <f>ROUND(I585*H585,2)</f>
        <v>0</v>
      </c>
      <c r="BL585" s="16" t="s">
        <v>237</v>
      </c>
      <c r="BM585" s="196" t="s">
        <v>1410</v>
      </c>
    </row>
    <row r="586" spans="1:65" s="2" customFormat="1" ht="19.5">
      <c r="A586" s="33"/>
      <c r="B586" s="34"/>
      <c r="C586" s="35"/>
      <c r="D586" s="200" t="s">
        <v>262</v>
      </c>
      <c r="E586" s="35"/>
      <c r="F586" s="221" t="s">
        <v>1411</v>
      </c>
      <c r="G586" s="35"/>
      <c r="H586" s="35"/>
      <c r="I586" s="222"/>
      <c r="J586" s="35"/>
      <c r="K586" s="35"/>
      <c r="L586" s="38"/>
      <c r="M586" s="223"/>
      <c r="N586" s="224"/>
      <c r="O586" s="70"/>
      <c r="P586" s="70"/>
      <c r="Q586" s="70"/>
      <c r="R586" s="70"/>
      <c r="S586" s="70"/>
      <c r="T586" s="71"/>
      <c r="U586" s="33"/>
      <c r="V586" s="33"/>
      <c r="W586" s="33"/>
      <c r="X586" s="33"/>
      <c r="Y586" s="33"/>
      <c r="Z586" s="33"/>
      <c r="AA586" s="33"/>
      <c r="AB586" s="33"/>
      <c r="AC586" s="33"/>
      <c r="AD586" s="33"/>
      <c r="AE586" s="33"/>
      <c r="AT586" s="16" t="s">
        <v>262</v>
      </c>
      <c r="AU586" s="16" t="s">
        <v>86</v>
      </c>
    </row>
    <row r="587" spans="1:65" s="13" customFormat="1">
      <c r="B587" s="198"/>
      <c r="C587" s="199"/>
      <c r="D587" s="200" t="s">
        <v>160</v>
      </c>
      <c r="E587" s="201" t="s">
        <v>1</v>
      </c>
      <c r="F587" s="202" t="s">
        <v>1412</v>
      </c>
      <c r="G587" s="199"/>
      <c r="H587" s="203">
        <v>35.520000000000003</v>
      </c>
      <c r="I587" s="204"/>
      <c r="J587" s="199"/>
      <c r="K587" s="199"/>
      <c r="L587" s="205"/>
      <c r="M587" s="206"/>
      <c r="N587" s="207"/>
      <c r="O587" s="207"/>
      <c r="P587" s="207"/>
      <c r="Q587" s="207"/>
      <c r="R587" s="207"/>
      <c r="S587" s="207"/>
      <c r="T587" s="208"/>
      <c r="AT587" s="209" t="s">
        <v>160</v>
      </c>
      <c r="AU587" s="209" t="s">
        <v>86</v>
      </c>
      <c r="AV587" s="13" t="s">
        <v>86</v>
      </c>
      <c r="AW587" s="13" t="s">
        <v>33</v>
      </c>
      <c r="AX587" s="13" t="s">
        <v>84</v>
      </c>
      <c r="AY587" s="209" t="s">
        <v>150</v>
      </c>
    </row>
    <row r="588" spans="1:65" s="2" customFormat="1" ht="24.2" customHeight="1">
      <c r="A588" s="33"/>
      <c r="B588" s="34"/>
      <c r="C588" s="225" t="s">
        <v>1413</v>
      </c>
      <c r="D588" s="225" t="s">
        <v>321</v>
      </c>
      <c r="E588" s="226" t="s">
        <v>1414</v>
      </c>
      <c r="F588" s="227" t="s">
        <v>1415</v>
      </c>
      <c r="G588" s="228" t="s">
        <v>156</v>
      </c>
      <c r="H588" s="229">
        <v>35.520000000000003</v>
      </c>
      <c r="I588" s="230"/>
      <c r="J588" s="231">
        <f>ROUND(I588*H588,2)</f>
        <v>0</v>
      </c>
      <c r="K588" s="227" t="s">
        <v>1777</v>
      </c>
      <c r="L588" s="232"/>
      <c r="M588" s="233" t="s">
        <v>1</v>
      </c>
      <c r="N588" s="234" t="s">
        <v>41</v>
      </c>
      <c r="O588" s="70"/>
      <c r="P588" s="194">
        <f>O588*H588</f>
        <v>0</v>
      </c>
      <c r="Q588" s="194">
        <v>0</v>
      </c>
      <c r="R588" s="194">
        <f>Q588*H588</f>
        <v>0</v>
      </c>
      <c r="S588" s="194">
        <v>0</v>
      </c>
      <c r="T588" s="195">
        <f>S588*H588</f>
        <v>0</v>
      </c>
      <c r="U588" s="33"/>
      <c r="V588" s="33"/>
      <c r="W588" s="33"/>
      <c r="X588" s="33"/>
      <c r="Y588" s="33"/>
      <c r="Z588" s="33"/>
      <c r="AA588" s="33"/>
      <c r="AB588" s="33"/>
      <c r="AC588" s="33"/>
      <c r="AD588" s="33"/>
      <c r="AE588" s="33"/>
      <c r="AR588" s="196" t="s">
        <v>312</v>
      </c>
      <c r="AT588" s="196" t="s">
        <v>321</v>
      </c>
      <c r="AU588" s="196" t="s">
        <v>86</v>
      </c>
      <c r="AY588" s="16" t="s">
        <v>150</v>
      </c>
      <c r="BE588" s="197">
        <f>IF(N588="základní",J588,0)</f>
        <v>0</v>
      </c>
      <c r="BF588" s="197">
        <f>IF(N588="snížená",J588,0)</f>
        <v>0</v>
      </c>
      <c r="BG588" s="197">
        <f>IF(N588="zákl. přenesená",J588,0)</f>
        <v>0</v>
      </c>
      <c r="BH588" s="197">
        <f>IF(N588="sníž. přenesená",J588,0)</f>
        <v>0</v>
      </c>
      <c r="BI588" s="197">
        <f>IF(N588="nulová",J588,0)</f>
        <v>0</v>
      </c>
      <c r="BJ588" s="16" t="s">
        <v>84</v>
      </c>
      <c r="BK588" s="197">
        <f>ROUND(I588*H588,2)</f>
        <v>0</v>
      </c>
      <c r="BL588" s="16" t="s">
        <v>237</v>
      </c>
      <c r="BM588" s="196" t="s">
        <v>1416</v>
      </c>
    </row>
    <row r="589" spans="1:65" s="2" customFormat="1" ht="24.2" customHeight="1">
      <c r="A589" s="33"/>
      <c r="B589" s="34"/>
      <c r="C589" s="185" t="s">
        <v>1417</v>
      </c>
      <c r="D589" s="185" t="s">
        <v>153</v>
      </c>
      <c r="E589" s="186" t="s">
        <v>1418</v>
      </c>
      <c r="F589" s="187" t="s">
        <v>1419</v>
      </c>
      <c r="G589" s="188" t="s">
        <v>482</v>
      </c>
      <c r="H589" s="235"/>
      <c r="I589" s="190"/>
      <c r="J589" s="191">
        <f>ROUND(I589*H589,2)</f>
        <v>0</v>
      </c>
      <c r="K589" s="187" t="s">
        <v>157</v>
      </c>
      <c r="L589" s="38"/>
      <c r="M589" s="192" t="s">
        <v>1</v>
      </c>
      <c r="N589" s="193" t="s">
        <v>41</v>
      </c>
      <c r="O589" s="70"/>
      <c r="P589" s="194">
        <f>O589*H589</f>
        <v>0</v>
      </c>
      <c r="Q589" s="194">
        <v>0</v>
      </c>
      <c r="R589" s="194">
        <f>Q589*H589</f>
        <v>0</v>
      </c>
      <c r="S589" s="194">
        <v>0</v>
      </c>
      <c r="T589" s="195">
        <f>S589*H589</f>
        <v>0</v>
      </c>
      <c r="U589" s="33"/>
      <c r="V589" s="33"/>
      <c r="W589" s="33"/>
      <c r="X589" s="33"/>
      <c r="Y589" s="33"/>
      <c r="Z589" s="33"/>
      <c r="AA589" s="33"/>
      <c r="AB589" s="33"/>
      <c r="AC589" s="33"/>
      <c r="AD589" s="33"/>
      <c r="AE589" s="33"/>
      <c r="AR589" s="196" t="s">
        <v>237</v>
      </c>
      <c r="AT589" s="196" t="s">
        <v>153</v>
      </c>
      <c r="AU589" s="196" t="s">
        <v>86</v>
      </c>
      <c r="AY589" s="16" t="s">
        <v>150</v>
      </c>
      <c r="BE589" s="197">
        <f>IF(N589="základní",J589,0)</f>
        <v>0</v>
      </c>
      <c r="BF589" s="197">
        <f>IF(N589="snížená",J589,0)</f>
        <v>0</v>
      </c>
      <c r="BG589" s="197">
        <f>IF(N589="zákl. přenesená",J589,0)</f>
        <v>0</v>
      </c>
      <c r="BH589" s="197">
        <f>IF(N589="sníž. přenesená",J589,0)</f>
        <v>0</v>
      </c>
      <c r="BI589" s="197">
        <f>IF(N589="nulová",J589,0)</f>
        <v>0</v>
      </c>
      <c r="BJ589" s="16" t="s">
        <v>84</v>
      </c>
      <c r="BK589" s="197">
        <f>ROUND(I589*H589,2)</f>
        <v>0</v>
      </c>
      <c r="BL589" s="16" t="s">
        <v>237</v>
      </c>
      <c r="BM589" s="196" t="s">
        <v>1420</v>
      </c>
    </row>
    <row r="590" spans="1:65" s="12" customFormat="1" ht="25.9" customHeight="1">
      <c r="B590" s="169"/>
      <c r="C590" s="170"/>
      <c r="D590" s="171" t="s">
        <v>75</v>
      </c>
      <c r="E590" s="172" t="s">
        <v>321</v>
      </c>
      <c r="F590" s="172" t="s">
        <v>1421</v>
      </c>
      <c r="G590" s="170"/>
      <c r="H590" s="170"/>
      <c r="I590" s="173"/>
      <c r="J590" s="174">
        <f>BK590</f>
        <v>0</v>
      </c>
      <c r="K590" s="170"/>
      <c r="L590" s="175"/>
      <c r="M590" s="176"/>
      <c r="N590" s="177"/>
      <c r="O590" s="177"/>
      <c r="P590" s="178">
        <f>P591</f>
        <v>0</v>
      </c>
      <c r="Q590" s="177"/>
      <c r="R590" s="178">
        <f>R591</f>
        <v>0</v>
      </c>
      <c r="S590" s="177"/>
      <c r="T590" s="179">
        <f>T591</f>
        <v>0</v>
      </c>
      <c r="AR590" s="180" t="s">
        <v>151</v>
      </c>
      <c r="AT590" s="181" t="s">
        <v>75</v>
      </c>
      <c r="AU590" s="181" t="s">
        <v>76</v>
      </c>
      <c r="AY590" s="180" t="s">
        <v>150</v>
      </c>
      <c r="BK590" s="182">
        <f>BK591</f>
        <v>0</v>
      </c>
    </row>
    <row r="591" spans="1:65" s="12" customFormat="1" ht="22.9" customHeight="1">
      <c r="B591" s="169"/>
      <c r="C591" s="170"/>
      <c r="D591" s="171" t="s">
        <v>75</v>
      </c>
      <c r="E591" s="183" t="s">
        <v>1422</v>
      </c>
      <c r="F591" s="183" t="s">
        <v>1423</v>
      </c>
      <c r="G591" s="170"/>
      <c r="H591" s="170"/>
      <c r="I591" s="173"/>
      <c r="J591" s="184">
        <f>BK591</f>
        <v>0</v>
      </c>
      <c r="K591" s="170"/>
      <c r="L591" s="175"/>
      <c r="M591" s="176"/>
      <c r="N591" s="177"/>
      <c r="O591" s="177"/>
      <c r="P591" s="178">
        <f>SUM(P592:P593)</f>
        <v>0</v>
      </c>
      <c r="Q591" s="177"/>
      <c r="R591" s="178">
        <f>SUM(R592:R593)</f>
        <v>0</v>
      </c>
      <c r="S591" s="177"/>
      <c r="T591" s="179">
        <f>SUM(T592:T593)</f>
        <v>0</v>
      </c>
      <c r="AR591" s="180" t="s">
        <v>151</v>
      </c>
      <c r="AT591" s="181" t="s">
        <v>75</v>
      </c>
      <c r="AU591" s="181" t="s">
        <v>84</v>
      </c>
      <c r="AY591" s="180" t="s">
        <v>150</v>
      </c>
      <c r="BK591" s="182">
        <f>SUM(BK592:BK593)</f>
        <v>0</v>
      </c>
    </row>
    <row r="592" spans="1:65" s="2" customFormat="1" ht="24.2" customHeight="1">
      <c r="A592" s="33"/>
      <c r="B592" s="34"/>
      <c r="C592" s="185" t="s">
        <v>1424</v>
      </c>
      <c r="D592" s="185" t="s">
        <v>153</v>
      </c>
      <c r="E592" s="186" t="s">
        <v>1425</v>
      </c>
      <c r="F592" s="187" t="s">
        <v>1426</v>
      </c>
      <c r="G592" s="188" t="s">
        <v>164</v>
      </c>
      <c r="H592" s="189">
        <v>1</v>
      </c>
      <c r="I592" s="190"/>
      <c r="J592" s="191">
        <f>ROUND(I592*H592,2)</f>
        <v>0</v>
      </c>
      <c r="K592" s="187" t="s">
        <v>157</v>
      </c>
      <c r="L592" s="38"/>
      <c r="M592" s="192" t="s">
        <v>1</v>
      </c>
      <c r="N592" s="193" t="s">
        <v>41</v>
      </c>
      <c r="O592" s="70"/>
      <c r="P592" s="194">
        <f>O592*H592</f>
        <v>0</v>
      </c>
      <c r="Q592" s="194">
        <v>0</v>
      </c>
      <c r="R592" s="194">
        <f>Q592*H592</f>
        <v>0</v>
      </c>
      <c r="S592" s="194">
        <v>0</v>
      </c>
      <c r="T592" s="195">
        <f>S592*H592</f>
        <v>0</v>
      </c>
      <c r="U592" s="33"/>
      <c r="V592" s="33"/>
      <c r="W592" s="33"/>
      <c r="X592" s="33"/>
      <c r="Y592" s="33"/>
      <c r="Z592" s="33"/>
      <c r="AA592" s="33"/>
      <c r="AB592" s="33"/>
      <c r="AC592" s="33"/>
      <c r="AD592" s="33"/>
      <c r="AE592" s="33"/>
      <c r="AR592" s="196" t="s">
        <v>462</v>
      </c>
      <c r="AT592" s="196" t="s">
        <v>153</v>
      </c>
      <c r="AU592" s="196" t="s">
        <v>86</v>
      </c>
      <c r="AY592" s="16" t="s">
        <v>150</v>
      </c>
      <c r="BE592" s="197">
        <f>IF(N592="základní",J592,0)</f>
        <v>0</v>
      </c>
      <c r="BF592" s="197">
        <f>IF(N592="snížená",J592,0)</f>
        <v>0</v>
      </c>
      <c r="BG592" s="197">
        <f>IF(N592="zákl. přenesená",J592,0)</f>
        <v>0</v>
      </c>
      <c r="BH592" s="197">
        <f>IF(N592="sníž. přenesená",J592,0)</f>
        <v>0</v>
      </c>
      <c r="BI592" s="197">
        <f>IF(N592="nulová",J592,0)</f>
        <v>0</v>
      </c>
      <c r="BJ592" s="16" t="s">
        <v>84</v>
      </c>
      <c r="BK592" s="197">
        <f>ROUND(I592*H592,2)</f>
        <v>0</v>
      </c>
      <c r="BL592" s="16" t="s">
        <v>462</v>
      </c>
      <c r="BM592" s="196" t="s">
        <v>1427</v>
      </c>
    </row>
    <row r="593" spans="1:65" s="2" customFormat="1" ht="16.5" customHeight="1">
      <c r="A593" s="33"/>
      <c r="B593" s="34"/>
      <c r="C593" s="185" t="s">
        <v>1428</v>
      </c>
      <c r="D593" s="185" t="s">
        <v>153</v>
      </c>
      <c r="E593" s="186" t="s">
        <v>1429</v>
      </c>
      <c r="F593" s="187" t="s">
        <v>1430</v>
      </c>
      <c r="G593" s="188" t="s">
        <v>182</v>
      </c>
      <c r="H593" s="189">
        <v>6</v>
      </c>
      <c r="I593" s="190"/>
      <c r="J593" s="191">
        <f>ROUND(I593*H593,2)</f>
        <v>0</v>
      </c>
      <c r="K593" s="187" t="s">
        <v>157</v>
      </c>
      <c r="L593" s="38"/>
      <c r="M593" s="236" t="s">
        <v>1</v>
      </c>
      <c r="N593" s="237" t="s">
        <v>41</v>
      </c>
      <c r="O593" s="238"/>
      <c r="P593" s="239">
        <f>O593*H593</f>
        <v>0</v>
      </c>
      <c r="Q593" s="239">
        <v>0</v>
      </c>
      <c r="R593" s="239">
        <f>Q593*H593</f>
        <v>0</v>
      </c>
      <c r="S593" s="239">
        <v>0</v>
      </c>
      <c r="T593" s="240">
        <f>S593*H593</f>
        <v>0</v>
      </c>
      <c r="U593" s="33"/>
      <c r="V593" s="33"/>
      <c r="W593" s="33"/>
      <c r="X593" s="33"/>
      <c r="Y593" s="33"/>
      <c r="Z593" s="33"/>
      <c r="AA593" s="33"/>
      <c r="AB593" s="33"/>
      <c r="AC593" s="33"/>
      <c r="AD593" s="33"/>
      <c r="AE593" s="33"/>
      <c r="AR593" s="196" t="s">
        <v>462</v>
      </c>
      <c r="AT593" s="196" t="s">
        <v>153</v>
      </c>
      <c r="AU593" s="196" t="s">
        <v>86</v>
      </c>
      <c r="AY593" s="16" t="s">
        <v>150</v>
      </c>
      <c r="BE593" s="197">
        <f>IF(N593="základní",J593,0)</f>
        <v>0</v>
      </c>
      <c r="BF593" s="197">
        <f>IF(N593="snížená",J593,0)</f>
        <v>0</v>
      </c>
      <c r="BG593" s="197">
        <f>IF(N593="zákl. přenesená",J593,0)</f>
        <v>0</v>
      </c>
      <c r="BH593" s="197">
        <f>IF(N593="sníž. přenesená",J593,0)</f>
        <v>0</v>
      </c>
      <c r="BI593" s="197">
        <f>IF(N593="nulová",J593,0)</f>
        <v>0</v>
      </c>
      <c r="BJ593" s="16" t="s">
        <v>84</v>
      </c>
      <c r="BK593" s="197">
        <f>ROUND(I593*H593,2)</f>
        <v>0</v>
      </c>
      <c r="BL593" s="16" t="s">
        <v>462</v>
      </c>
      <c r="BM593" s="196" t="s">
        <v>1431</v>
      </c>
    </row>
    <row r="594" spans="1:65" s="2" customFormat="1" ht="6.95" customHeight="1">
      <c r="A594" s="33"/>
      <c r="B594" s="53"/>
      <c r="C594" s="54"/>
      <c r="D594" s="54"/>
      <c r="E594" s="54"/>
      <c r="F594" s="54"/>
      <c r="G594" s="54"/>
      <c r="H594" s="54"/>
      <c r="I594" s="54"/>
      <c r="J594" s="54"/>
      <c r="K594" s="54"/>
      <c r="L594" s="38"/>
      <c r="M594" s="33"/>
      <c r="O594" s="33"/>
      <c r="P594" s="33"/>
      <c r="Q594" s="33"/>
      <c r="R594" s="33"/>
      <c r="S594" s="33"/>
      <c r="T594" s="33"/>
      <c r="U594" s="33"/>
      <c r="V594" s="33"/>
      <c r="W594" s="33"/>
      <c r="X594" s="33"/>
      <c r="Y594" s="33"/>
      <c r="Z594" s="33"/>
      <c r="AA594" s="33"/>
      <c r="AB594" s="33"/>
      <c r="AC594" s="33"/>
      <c r="AD594" s="33"/>
      <c r="AE594" s="33"/>
    </row>
  </sheetData>
  <sheetProtection password="C1E4" sheet="1" objects="1" scenarios="1" formatColumns="0" formatRows="0" autoFilter="0"/>
  <autoFilter ref="C146:K593"/>
  <mergeCells count="9">
    <mergeCell ref="E87:H87"/>
    <mergeCell ref="E137:H137"/>
    <mergeCell ref="E139:H139"/>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4"/>
  <sheetViews>
    <sheetView showGridLines="0" topLeftCell="A101" workbookViewId="0">
      <selection activeCell="F122" sqref="F12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1"/>
      <c r="M2" s="241"/>
      <c r="N2" s="241"/>
      <c r="O2" s="241"/>
      <c r="P2" s="241"/>
      <c r="Q2" s="241"/>
      <c r="R2" s="241"/>
      <c r="S2" s="241"/>
      <c r="T2" s="241"/>
      <c r="U2" s="241"/>
      <c r="V2" s="241"/>
      <c r="AT2" s="16" t="s">
        <v>89</v>
      </c>
    </row>
    <row r="3" spans="1:46" s="1" customFormat="1" ht="6.95" customHeight="1">
      <c r="B3" s="107"/>
      <c r="C3" s="108"/>
      <c r="D3" s="108"/>
      <c r="E3" s="108"/>
      <c r="F3" s="108"/>
      <c r="G3" s="108"/>
      <c r="H3" s="108"/>
      <c r="I3" s="108"/>
      <c r="J3" s="108"/>
      <c r="K3" s="108"/>
      <c r="L3" s="19"/>
      <c r="AT3" s="16" t="s">
        <v>86</v>
      </c>
    </row>
    <row r="4" spans="1:46" s="1" customFormat="1" ht="24.95" customHeight="1">
      <c r="B4" s="19"/>
      <c r="D4" s="109" t="s">
        <v>96</v>
      </c>
      <c r="L4" s="19"/>
      <c r="M4" s="110" t="s">
        <v>10</v>
      </c>
      <c r="AT4" s="16" t="s">
        <v>4</v>
      </c>
    </row>
    <row r="5" spans="1:46" s="1" customFormat="1" ht="6.95" customHeight="1">
      <c r="B5" s="19"/>
      <c r="L5" s="19"/>
    </row>
    <row r="6" spans="1:46" s="1" customFormat="1" ht="12" customHeight="1">
      <c r="B6" s="19"/>
      <c r="D6" s="111" t="s">
        <v>16</v>
      </c>
      <c r="L6" s="19"/>
    </row>
    <row r="7" spans="1:46" s="1" customFormat="1" ht="26.25" customHeight="1">
      <c r="B7" s="19"/>
      <c r="E7" s="285" t="str">
        <f>'Rekapitulace zakázky'!K6</f>
        <v>Praha Vršovice ON – dílčí oprava (část západního křídla)</v>
      </c>
      <c r="F7" s="286"/>
      <c r="G7" s="286"/>
      <c r="H7" s="286"/>
      <c r="L7" s="19"/>
    </row>
    <row r="8" spans="1:46" s="2" customFormat="1" ht="12" customHeight="1">
      <c r="A8" s="33"/>
      <c r="B8" s="38"/>
      <c r="C8" s="33"/>
      <c r="D8" s="111" t="s">
        <v>97</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7" t="s">
        <v>1432</v>
      </c>
      <c r="F9" s="288"/>
      <c r="G9" s="288"/>
      <c r="H9" s="288"/>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17</v>
      </c>
      <c r="E11" s="33"/>
      <c r="F11" s="112" t="s">
        <v>1</v>
      </c>
      <c r="G11" s="33"/>
      <c r="H11" s="33"/>
      <c r="I11" s="111" t="s">
        <v>18</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19</v>
      </c>
      <c r="E12" s="33"/>
      <c r="F12" s="112" t="s">
        <v>20</v>
      </c>
      <c r="G12" s="33"/>
      <c r="H12" s="33"/>
      <c r="I12" s="111" t="s">
        <v>21</v>
      </c>
      <c r="J12" s="113" t="str">
        <f>'Rekapitulace zakázky'!AN8</f>
        <v>5. 4. 2024</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23</v>
      </c>
      <c r="E14" s="33"/>
      <c r="F14" s="33"/>
      <c r="G14" s="33"/>
      <c r="H14" s="33"/>
      <c r="I14" s="111" t="s">
        <v>24</v>
      </c>
      <c r="J14" s="112" t="s">
        <v>25</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26</v>
      </c>
      <c r="F15" s="33"/>
      <c r="G15" s="33"/>
      <c r="H15" s="33"/>
      <c r="I15" s="111" t="s">
        <v>27</v>
      </c>
      <c r="J15" s="112" t="s">
        <v>28</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29</v>
      </c>
      <c r="E17" s="33"/>
      <c r="F17" s="33"/>
      <c r="G17" s="33"/>
      <c r="H17" s="33"/>
      <c r="I17" s="111" t="s">
        <v>24</v>
      </c>
      <c r="J17" s="29" t="str">
        <f>'Rekapitulace zakázky'!AN13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9" t="str">
        <f>'Rekapitulace zakázky'!E14</f>
        <v>Vyplň údaj</v>
      </c>
      <c r="F18" s="290"/>
      <c r="G18" s="290"/>
      <c r="H18" s="290"/>
      <c r="I18" s="111" t="s">
        <v>27</v>
      </c>
      <c r="J18" s="29" t="str">
        <f>'Rekapitulace zakázky'!AN14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31</v>
      </c>
      <c r="E20" s="33"/>
      <c r="F20" s="33"/>
      <c r="G20" s="33"/>
      <c r="H20" s="33"/>
      <c r="I20" s="111" t="s">
        <v>24</v>
      </c>
      <c r="J20" s="112" t="str">
        <f>IF('Rekapitulace zakázky'!AN16="","",'Rekapitulace zakázky'!AN16)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zakázky'!E17="","",'Rekapitulace zakázky'!E17)</f>
        <v xml:space="preserve"> </v>
      </c>
      <c r="F21" s="33"/>
      <c r="G21" s="33"/>
      <c r="H21" s="33"/>
      <c r="I21" s="111" t="s">
        <v>27</v>
      </c>
      <c r="J21" s="112" t="str">
        <f>IF('Rekapitulace zakázky'!AN17="","",'Rekapitulace zakázky'!AN17)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34</v>
      </c>
      <c r="E23" s="33"/>
      <c r="F23" s="33"/>
      <c r="G23" s="33"/>
      <c r="H23" s="33"/>
      <c r="I23" s="111" t="s">
        <v>24</v>
      </c>
      <c r="J23" s="112" t="str">
        <f>IF('Rekapitulace zakázky'!AN19="","",'Rekapitulace zakázky'!AN19)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zakázky'!E20="","",'Rekapitulace zakázky'!E20)</f>
        <v xml:space="preserve"> </v>
      </c>
      <c r="F24" s="33"/>
      <c r="G24" s="33"/>
      <c r="H24" s="33"/>
      <c r="I24" s="111" t="s">
        <v>27</v>
      </c>
      <c r="J24" s="112" t="str">
        <f>IF('Rekapitulace zakázky'!AN20="","",'Rekapitulace zakázky'!AN20)</f>
        <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35</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1" t="s">
        <v>1</v>
      </c>
      <c r="F27" s="291"/>
      <c r="G27" s="291"/>
      <c r="H27" s="291"/>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36</v>
      </c>
      <c r="E30" s="33"/>
      <c r="F30" s="33"/>
      <c r="G30" s="33"/>
      <c r="H30" s="33"/>
      <c r="I30" s="33"/>
      <c r="J30" s="119">
        <f>ROUND(J120,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38</v>
      </c>
      <c r="G32" s="33"/>
      <c r="H32" s="33"/>
      <c r="I32" s="120" t="s">
        <v>37</v>
      </c>
      <c r="J32" s="120" t="s">
        <v>39</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40</v>
      </c>
      <c r="E33" s="111" t="s">
        <v>41</v>
      </c>
      <c r="F33" s="122">
        <f>ROUND((SUM(BE120:BE183)),  2)</f>
        <v>0</v>
      </c>
      <c r="G33" s="33"/>
      <c r="H33" s="33"/>
      <c r="I33" s="123">
        <v>0.21</v>
      </c>
      <c r="J33" s="122">
        <f>ROUND(((SUM(BE120:BE183))*I33),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42</v>
      </c>
      <c r="F34" s="122">
        <f>ROUND((SUM(BF120:BF183)),  2)</f>
        <v>0</v>
      </c>
      <c r="G34" s="33"/>
      <c r="H34" s="33"/>
      <c r="I34" s="123">
        <v>0.12</v>
      </c>
      <c r="J34" s="122">
        <f>ROUND(((SUM(BF120:BF183))*I34),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43</v>
      </c>
      <c r="F35" s="122">
        <f>ROUND((SUM(BG120:BG183)),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44</v>
      </c>
      <c r="F36" s="122">
        <f>ROUND((SUM(BH120:BH183)),  2)</f>
        <v>0</v>
      </c>
      <c r="G36" s="33"/>
      <c r="H36" s="33"/>
      <c r="I36" s="123">
        <v>0.12</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45</v>
      </c>
      <c r="F37" s="122">
        <f>ROUND((SUM(BI120:BI183)),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46</v>
      </c>
      <c r="E39" s="126"/>
      <c r="F39" s="126"/>
      <c r="G39" s="127" t="s">
        <v>47</v>
      </c>
      <c r="H39" s="128" t="s">
        <v>48</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49</v>
      </c>
      <c r="E50" s="132"/>
      <c r="F50" s="132"/>
      <c r="G50" s="131" t="s">
        <v>50</v>
      </c>
      <c r="H50" s="132"/>
      <c r="I50" s="132"/>
      <c r="J50" s="132"/>
      <c r="K50" s="132"/>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2.75">
      <c r="A61" s="33"/>
      <c r="B61" s="38"/>
      <c r="C61" s="33"/>
      <c r="D61" s="133" t="s">
        <v>51</v>
      </c>
      <c r="E61" s="134"/>
      <c r="F61" s="135" t="s">
        <v>52</v>
      </c>
      <c r="G61" s="133" t="s">
        <v>51</v>
      </c>
      <c r="H61" s="134"/>
      <c r="I61" s="134"/>
      <c r="J61" s="136" t="s">
        <v>52</v>
      </c>
      <c r="K61" s="134"/>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2.75">
      <c r="A65" s="33"/>
      <c r="B65" s="38"/>
      <c r="C65" s="33"/>
      <c r="D65" s="131" t="s">
        <v>53</v>
      </c>
      <c r="E65" s="137"/>
      <c r="F65" s="137"/>
      <c r="G65" s="131" t="s">
        <v>54</v>
      </c>
      <c r="H65" s="137"/>
      <c r="I65" s="137"/>
      <c r="J65" s="137"/>
      <c r="K65" s="137"/>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2.75">
      <c r="A76" s="33"/>
      <c r="B76" s="38"/>
      <c r="C76" s="33"/>
      <c r="D76" s="133" t="s">
        <v>51</v>
      </c>
      <c r="E76" s="134"/>
      <c r="F76" s="135" t="s">
        <v>52</v>
      </c>
      <c r="G76" s="133" t="s">
        <v>51</v>
      </c>
      <c r="H76" s="134"/>
      <c r="I76" s="134"/>
      <c r="J76" s="136" t="s">
        <v>52</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99</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customHeight="1">
      <c r="A85" s="33"/>
      <c r="B85" s="34"/>
      <c r="C85" s="35"/>
      <c r="D85" s="35"/>
      <c r="E85" s="283" t="str">
        <f>E7</f>
        <v>Praha Vršovice ON – dílčí oprava (část západního křídla)</v>
      </c>
      <c r="F85" s="284"/>
      <c r="G85" s="284"/>
      <c r="H85" s="284"/>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97</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63" t="str">
        <f>E9</f>
        <v>002 - Vzduchotechnika</v>
      </c>
      <c r="F87" s="282"/>
      <c r="G87" s="282"/>
      <c r="H87" s="282"/>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19</v>
      </c>
      <c r="D89" s="35"/>
      <c r="E89" s="35"/>
      <c r="F89" s="26" t="str">
        <f>F12</f>
        <v>žst. Praha Vršovice</v>
      </c>
      <c r="G89" s="35"/>
      <c r="H89" s="35"/>
      <c r="I89" s="28" t="s">
        <v>21</v>
      </c>
      <c r="J89" s="65" t="str">
        <f>IF(J12="","",J12)</f>
        <v>5. 4. 2024</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23</v>
      </c>
      <c r="D91" s="35"/>
      <c r="E91" s="35"/>
      <c r="F91" s="26" t="str">
        <f>E15</f>
        <v>Správa železnic, státní organizace</v>
      </c>
      <c r="G91" s="35"/>
      <c r="H91" s="35"/>
      <c r="I91" s="28" t="s">
        <v>31</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29</v>
      </c>
      <c r="D92" s="35"/>
      <c r="E92" s="35"/>
      <c r="F92" s="26" t="str">
        <f>IF(E18="","",E18)</f>
        <v>Vyplň údaj</v>
      </c>
      <c r="G92" s="35"/>
      <c r="H92" s="35"/>
      <c r="I92" s="28" t="s">
        <v>34</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100</v>
      </c>
      <c r="D94" s="143"/>
      <c r="E94" s="143"/>
      <c r="F94" s="143"/>
      <c r="G94" s="143"/>
      <c r="H94" s="143"/>
      <c r="I94" s="143"/>
      <c r="J94" s="144" t="s">
        <v>101</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102</v>
      </c>
      <c r="D96" s="35"/>
      <c r="E96" s="35"/>
      <c r="F96" s="35"/>
      <c r="G96" s="35"/>
      <c r="H96" s="35"/>
      <c r="I96" s="35"/>
      <c r="J96" s="83">
        <f>J120</f>
        <v>0</v>
      </c>
      <c r="K96" s="35"/>
      <c r="L96" s="50"/>
      <c r="S96" s="33"/>
      <c r="T96" s="33"/>
      <c r="U96" s="33"/>
      <c r="V96" s="33"/>
      <c r="W96" s="33"/>
      <c r="X96" s="33"/>
      <c r="Y96" s="33"/>
      <c r="Z96" s="33"/>
      <c r="AA96" s="33"/>
      <c r="AB96" s="33"/>
      <c r="AC96" s="33"/>
      <c r="AD96" s="33"/>
      <c r="AE96" s="33"/>
      <c r="AU96" s="16" t="s">
        <v>103</v>
      </c>
    </row>
    <row r="97" spans="1:31" s="9" customFormat="1" ht="24.95" customHeight="1">
      <c r="B97" s="146"/>
      <c r="C97" s="147"/>
      <c r="D97" s="148" t="s">
        <v>1433</v>
      </c>
      <c r="E97" s="149"/>
      <c r="F97" s="149"/>
      <c r="G97" s="149"/>
      <c r="H97" s="149"/>
      <c r="I97" s="149"/>
      <c r="J97" s="150">
        <f>J121</f>
        <v>0</v>
      </c>
      <c r="K97" s="147"/>
      <c r="L97" s="151"/>
    </row>
    <row r="98" spans="1:31" s="9" customFormat="1" ht="24.95" customHeight="1">
      <c r="B98" s="146"/>
      <c r="C98" s="147"/>
      <c r="D98" s="148" t="s">
        <v>1434</v>
      </c>
      <c r="E98" s="149"/>
      <c r="F98" s="149"/>
      <c r="G98" s="149"/>
      <c r="H98" s="149"/>
      <c r="I98" s="149"/>
      <c r="J98" s="150">
        <f>J154</f>
        <v>0</v>
      </c>
      <c r="K98" s="147"/>
      <c r="L98" s="151"/>
    </row>
    <row r="99" spans="1:31" s="9" customFormat="1" ht="24.95" customHeight="1">
      <c r="B99" s="146"/>
      <c r="C99" s="147"/>
      <c r="D99" s="148" t="s">
        <v>1435</v>
      </c>
      <c r="E99" s="149"/>
      <c r="F99" s="149"/>
      <c r="G99" s="149"/>
      <c r="H99" s="149"/>
      <c r="I99" s="149"/>
      <c r="J99" s="150">
        <f>J172</f>
        <v>0</v>
      </c>
      <c r="K99" s="147"/>
      <c r="L99" s="151"/>
    </row>
    <row r="100" spans="1:31" s="9" customFormat="1" ht="24.95" customHeight="1">
      <c r="B100" s="146"/>
      <c r="C100" s="147"/>
      <c r="D100" s="148" t="s">
        <v>1436</v>
      </c>
      <c r="E100" s="149"/>
      <c r="F100" s="149"/>
      <c r="G100" s="149"/>
      <c r="H100" s="149"/>
      <c r="I100" s="149"/>
      <c r="J100" s="150">
        <f>J174</f>
        <v>0</v>
      </c>
      <c r="K100" s="147"/>
      <c r="L100" s="151"/>
    </row>
    <row r="101" spans="1:31" s="2" customFormat="1" ht="21.75"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31" s="2" customFormat="1" ht="6.95"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6" spans="1:31" s="2" customFormat="1" ht="6.95"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31" s="2" customFormat="1" ht="24.95" customHeight="1">
      <c r="A107" s="33"/>
      <c r="B107" s="34"/>
      <c r="C107" s="22" t="s">
        <v>135</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6.95"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26.25" customHeight="1">
      <c r="A110" s="33"/>
      <c r="B110" s="34"/>
      <c r="C110" s="35"/>
      <c r="D110" s="35"/>
      <c r="E110" s="283" t="str">
        <f>E7</f>
        <v>Praha Vršovice ON – dílčí oprava (část západního křídla)</v>
      </c>
      <c r="F110" s="284"/>
      <c r="G110" s="284"/>
      <c r="H110" s="284"/>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97</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6.5" customHeight="1">
      <c r="A112" s="33"/>
      <c r="B112" s="34"/>
      <c r="C112" s="35"/>
      <c r="D112" s="35"/>
      <c r="E112" s="263" t="str">
        <f>E9</f>
        <v>002 - Vzduchotechnika</v>
      </c>
      <c r="F112" s="282"/>
      <c r="G112" s="282"/>
      <c r="H112" s="282"/>
      <c r="I112" s="35"/>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19</v>
      </c>
      <c r="D114" s="35"/>
      <c r="E114" s="35"/>
      <c r="F114" s="26" t="str">
        <f>F12</f>
        <v>žst. Praha Vršovice</v>
      </c>
      <c r="G114" s="35"/>
      <c r="H114" s="35"/>
      <c r="I114" s="28" t="s">
        <v>21</v>
      </c>
      <c r="J114" s="65" t="str">
        <f>IF(J12="","",J12)</f>
        <v>5. 4. 2024</v>
      </c>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5.2" customHeight="1">
      <c r="A116" s="33"/>
      <c r="B116" s="34"/>
      <c r="C116" s="28" t="s">
        <v>23</v>
      </c>
      <c r="D116" s="35"/>
      <c r="E116" s="35"/>
      <c r="F116" s="26" t="str">
        <f>E15</f>
        <v>Správa železnic, státní organizace</v>
      </c>
      <c r="G116" s="35"/>
      <c r="H116" s="35"/>
      <c r="I116" s="28" t="s">
        <v>31</v>
      </c>
      <c r="J116" s="31" t="str">
        <f>E21</f>
        <v xml:space="preserve"> </v>
      </c>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29</v>
      </c>
      <c r="D117" s="35"/>
      <c r="E117" s="35"/>
      <c r="F117" s="26" t="str">
        <f>IF(E18="","",E18)</f>
        <v>Vyplň údaj</v>
      </c>
      <c r="G117" s="35"/>
      <c r="H117" s="35"/>
      <c r="I117" s="28" t="s">
        <v>34</v>
      </c>
      <c r="J117" s="31" t="str">
        <f>E24</f>
        <v xml:space="preserve"> </v>
      </c>
      <c r="K117" s="35"/>
      <c r="L117" s="50"/>
      <c r="S117" s="33"/>
      <c r="T117" s="33"/>
      <c r="U117" s="33"/>
      <c r="V117" s="33"/>
      <c r="W117" s="33"/>
      <c r="X117" s="33"/>
      <c r="Y117" s="33"/>
      <c r="Z117" s="33"/>
      <c r="AA117" s="33"/>
      <c r="AB117" s="33"/>
      <c r="AC117" s="33"/>
      <c r="AD117" s="33"/>
      <c r="AE117" s="33"/>
    </row>
    <row r="118" spans="1:65" s="2" customFormat="1" ht="10.3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11" customFormat="1" ht="29.25" customHeight="1">
      <c r="A119" s="158"/>
      <c r="B119" s="159"/>
      <c r="C119" s="160" t="s">
        <v>136</v>
      </c>
      <c r="D119" s="161" t="s">
        <v>61</v>
      </c>
      <c r="E119" s="161" t="s">
        <v>57</v>
      </c>
      <c r="F119" s="161" t="s">
        <v>58</v>
      </c>
      <c r="G119" s="161" t="s">
        <v>137</v>
      </c>
      <c r="H119" s="161" t="s">
        <v>138</v>
      </c>
      <c r="I119" s="161" t="s">
        <v>139</v>
      </c>
      <c r="J119" s="161" t="s">
        <v>101</v>
      </c>
      <c r="K119" s="162" t="s">
        <v>140</v>
      </c>
      <c r="L119" s="163"/>
      <c r="M119" s="74" t="s">
        <v>1</v>
      </c>
      <c r="N119" s="75" t="s">
        <v>40</v>
      </c>
      <c r="O119" s="75" t="s">
        <v>141</v>
      </c>
      <c r="P119" s="75" t="s">
        <v>142</v>
      </c>
      <c r="Q119" s="75" t="s">
        <v>143</v>
      </c>
      <c r="R119" s="75" t="s">
        <v>144</v>
      </c>
      <c r="S119" s="75" t="s">
        <v>145</v>
      </c>
      <c r="T119" s="76" t="s">
        <v>146</v>
      </c>
      <c r="U119" s="158"/>
      <c r="V119" s="158"/>
      <c r="W119" s="158"/>
      <c r="X119" s="158"/>
      <c r="Y119" s="158"/>
      <c r="Z119" s="158"/>
      <c r="AA119" s="158"/>
      <c r="AB119" s="158"/>
      <c r="AC119" s="158"/>
      <c r="AD119" s="158"/>
      <c r="AE119" s="158"/>
    </row>
    <row r="120" spans="1:65" s="2" customFormat="1" ht="22.9" customHeight="1">
      <c r="A120" s="33"/>
      <c r="B120" s="34"/>
      <c r="C120" s="81" t="s">
        <v>147</v>
      </c>
      <c r="D120" s="35"/>
      <c r="E120" s="35"/>
      <c r="F120" s="35"/>
      <c r="G120" s="35"/>
      <c r="H120" s="35"/>
      <c r="I120" s="35"/>
      <c r="J120" s="164">
        <f>BK120</f>
        <v>0</v>
      </c>
      <c r="K120" s="35"/>
      <c r="L120" s="38"/>
      <c r="M120" s="77"/>
      <c r="N120" s="165"/>
      <c r="O120" s="78"/>
      <c r="P120" s="166">
        <f>P121+P154+P172+P174</f>
        <v>0</v>
      </c>
      <c r="Q120" s="78"/>
      <c r="R120" s="166">
        <f>R121+R154+R172+R174</f>
        <v>0</v>
      </c>
      <c r="S120" s="78"/>
      <c r="T120" s="167">
        <f>T121+T154+T172+T174</f>
        <v>0</v>
      </c>
      <c r="U120" s="33"/>
      <c r="V120" s="33"/>
      <c r="W120" s="33"/>
      <c r="X120" s="33"/>
      <c r="Y120" s="33"/>
      <c r="Z120" s="33"/>
      <c r="AA120" s="33"/>
      <c r="AB120" s="33"/>
      <c r="AC120" s="33"/>
      <c r="AD120" s="33"/>
      <c r="AE120" s="33"/>
      <c r="AT120" s="16" t="s">
        <v>75</v>
      </c>
      <c r="AU120" s="16" t="s">
        <v>103</v>
      </c>
      <c r="BK120" s="168">
        <f>BK121+BK154+BK172+BK174</f>
        <v>0</v>
      </c>
    </row>
    <row r="121" spans="1:65" s="12" customFormat="1" ht="25.9" customHeight="1">
      <c r="B121" s="169"/>
      <c r="C121" s="170"/>
      <c r="D121" s="171" t="s">
        <v>75</v>
      </c>
      <c r="E121" s="172" t="s">
        <v>1437</v>
      </c>
      <c r="F121" s="172" t="s">
        <v>1438</v>
      </c>
      <c r="G121" s="170"/>
      <c r="H121" s="170"/>
      <c r="I121" s="173"/>
      <c r="J121" s="174">
        <f>BK121</f>
        <v>0</v>
      </c>
      <c r="K121" s="170"/>
      <c r="L121" s="175"/>
      <c r="M121" s="176"/>
      <c r="N121" s="177"/>
      <c r="O121" s="177"/>
      <c r="P121" s="178">
        <f>SUM(P122:P153)</f>
        <v>0</v>
      </c>
      <c r="Q121" s="177"/>
      <c r="R121" s="178">
        <f>SUM(R122:R153)</f>
        <v>0</v>
      </c>
      <c r="S121" s="177"/>
      <c r="T121" s="179">
        <f>SUM(T122:T153)</f>
        <v>0</v>
      </c>
      <c r="AR121" s="180" t="s">
        <v>84</v>
      </c>
      <c r="AT121" s="181" t="s">
        <v>75</v>
      </c>
      <c r="AU121" s="181" t="s">
        <v>76</v>
      </c>
      <c r="AY121" s="180" t="s">
        <v>150</v>
      </c>
      <c r="BK121" s="182">
        <f>SUM(BK122:BK153)</f>
        <v>0</v>
      </c>
    </row>
    <row r="122" spans="1:65" s="2" customFormat="1" ht="50.25" customHeight="1">
      <c r="A122" s="33"/>
      <c r="B122" s="34"/>
      <c r="C122" s="185" t="s">
        <v>84</v>
      </c>
      <c r="D122" s="185" t="s">
        <v>153</v>
      </c>
      <c r="E122" s="186" t="s">
        <v>1439</v>
      </c>
      <c r="F122" s="187" t="s">
        <v>1778</v>
      </c>
      <c r="G122" s="188" t="s">
        <v>639</v>
      </c>
      <c r="H122" s="189">
        <v>1</v>
      </c>
      <c r="I122" s="190"/>
      <c r="J122" s="191">
        <f>ROUND(I122*H122,2)</f>
        <v>0</v>
      </c>
      <c r="K122" s="187" t="s">
        <v>1777</v>
      </c>
      <c r="L122" s="38"/>
      <c r="M122" s="192" t="s">
        <v>1</v>
      </c>
      <c r="N122" s="193" t="s">
        <v>41</v>
      </c>
      <c r="O122" s="70"/>
      <c r="P122" s="194">
        <f>O122*H122</f>
        <v>0</v>
      </c>
      <c r="Q122" s="194">
        <v>0</v>
      </c>
      <c r="R122" s="194">
        <f>Q122*H122</f>
        <v>0</v>
      </c>
      <c r="S122" s="194">
        <v>0</v>
      </c>
      <c r="T122" s="195">
        <f>S122*H122</f>
        <v>0</v>
      </c>
      <c r="U122" s="33"/>
      <c r="V122" s="33"/>
      <c r="W122" s="33"/>
      <c r="X122" s="33"/>
      <c r="Y122" s="33"/>
      <c r="Z122" s="33"/>
      <c r="AA122" s="33"/>
      <c r="AB122" s="33"/>
      <c r="AC122" s="33"/>
      <c r="AD122" s="33"/>
      <c r="AE122" s="33"/>
      <c r="AR122" s="196" t="s">
        <v>158</v>
      </c>
      <c r="AT122" s="196" t="s">
        <v>153</v>
      </c>
      <c r="AU122" s="196" t="s">
        <v>84</v>
      </c>
      <c r="AY122" s="16" t="s">
        <v>150</v>
      </c>
      <c r="BE122" s="197">
        <f>IF(N122="základní",J122,0)</f>
        <v>0</v>
      </c>
      <c r="BF122" s="197">
        <f>IF(N122="snížená",J122,0)</f>
        <v>0</v>
      </c>
      <c r="BG122" s="197">
        <f>IF(N122="zákl. přenesená",J122,0)</f>
        <v>0</v>
      </c>
      <c r="BH122" s="197">
        <f>IF(N122="sníž. přenesená",J122,0)</f>
        <v>0</v>
      </c>
      <c r="BI122" s="197">
        <f>IF(N122="nulová",J122,0)</f>
        <v>0</v>
      </c>
      <c r="BJ122" s="16" t="s">
        <v>84</v>
      </c>
      <c r="BK122" s="197">
        <f>ROUND(I122*H122,2)</f>
        <v>0</v>
      </c>
      <c r="BL122" s="16" t="s">
        <v>158</v>
      </c>
      <c r="BM122" s="196" t="s">
        <v>86</v>
      </c>
    </row>
    <row r="123" spans="1:65" s="2" customFormat="1" ht="29.25">
      <c r="A123" s="33"/>
      <c r="B123" s="34"/>
      <c r="C123" s="35"/>
      <c r="D123" s="200" t="s">
        <v>262</v>
      </c>
      <c r="E123" s="35"/>
      <c r="F123" s="221" t="s">
        <v>1440</v>
      </c>
      <c r="G123" s="35"/>
      <c r="H123" s="35"/>
      <c r="I123" s="222"/>
      <c r="J123" s="35"/>
      <c r="K123" s="35"/>
      <c r="L123" s="38"/>
      <c r="M123" s="223"/>
      <c r="N123" s="224"/>
      <c r="O123" s="70"/>
      <c r="P123" s="70"/>
      <c r="Q123" s="70"/>
      <c r="R123" s="70"/>
      <c r="S123" s="70"/>
      <c r="T123" s="71"/>
      <c r="U123" s="33"/>
      <c r="V123" s="33"/>
      <c r="W123" s="33"/>
      <c r="X123" s="33"/>
      <c r="Y123" s="33"/>
      <c r="Z123" s="33"/>
      <c r="AA123" s="33"/>
      <c r="AB123" s="33"/>
      <c r="AC123" s="33"/>
      <c r="AD123" s="33"/>
      <c r="AE123" s="33"/>
      <c r="AT123" s="16" t="s">
        <v>262</v>
      </c>
      <c r="AU123" s="16" t="s">
        <v>84</v>
      </c>
    </row>
    <row r="124" spans="1:65" s="2" customFormat="1" ht="37.9" customHeight="1">
      <c r="A124" s="33"/>
      <c r="B124" s="34"/>
      <c r="C124" s="185" t="s">
        <v>86</v>
      </c>
      <c r="D124" s="185" t="s">
        <v>153</v>
      </c>
      <c r="E124" s="186" t="s">
        <v>1441</v>
      </c>
      <c r="F124" s="187" t="s">
        <v>1442</v>
      </c>
      <c r="G124" s="188" t="s">
        <v>1443</v>
      </c>
      <c r="H124" s="189">
        <v>1</v>
      </c>
      <c r="I124" s="190"/>
      <c r="J124" s="191">
        <f>ROUND(I124*H124,2)</f>
        <v>0</v>
      </c>
      <c r="K124" s="187" t="s">
        <v>1777</v>
      </c>
      <c r="L124" s="38"/>
      <c r="M124" s="192" t="s">
        <v>1</v>
      </c>
      <c r="N124" s="193" t="s">
        <v>41</v>
      </c>
      <c r="O124" s="70"/>
      <c r="P124" s="194">
        <f>O124*H124</f>
        <v>0</v>
      </c>
      <c r="Q124" s="194">
        <v>0</v>
      </c>
      <c r="R124" s="194">
        <f>Q124*H124</f>
        <v>0</v>
      </c>
      <c r="S124" s="194">
        <v>0</v>
      </c>
      <c r="T124" s="195">
        <f>S124*H124</f>
        <v>0</v>
      </c>
      <c r="U124" s="33"/>
      <c r="V124" s="33"/>
      <c r="W124" s="33"/>
      <c r="X124" s="33"/>
      <c r="Y124" s="33"/>
      <c r="Z124" s="33"/>
      <c r="AA124" s="33"/>
      <c r="AB124" s="33"/>
      <c r="AC124" s="33"/>
      <c r="AD124" s="33"/>
      <c r="AE124" s="33"/>
      <c r="AR124" s="196" t="s">
        <v>158</v>
      </c>
      <c r="AT124" s="196" t="s">
        <v>153</v>
      </c>
      <c r="AU124" s="196" t="s">
        <v>84</v>
      </c>
      <c r="AY124" s="16" t="s">
        <v>150</v>
      </c>
      <c r="BE124" s="197">
        <f>IF(N124="základní",J124,0)</f>
        <v>0</v>
      </c>
      <c r="BF124" s="197">
        <f>IF(N124="snížená",J124,0)</f>
        <v>0</v>
      </c>
      <c r="BG124" s="197">
        <f>IF(N124="zákl. přenesená",J124,0)</f>
        <v>0</v>
      </c>
      <c r="BH124" s="197">
        <f>IF(N124="sníž. přenesená",J124,0)</f>
        <v>0</v>
      </c>
      <c r="BI124" s="197">
        <f>IF(N124="nulová",J124,0)</f>
        <v>0</v>
      </c>
      <c r="BJ124" s="16" t="s">
        <v>84</v>
      </c>
      <c r="BK124" s="197">
        <f>ROUND(I124*H124,2)</f>
        <v>0</v>
      </c>
      <c r="BL124" s="16" t="s">
        <v>158</v>
      </c>
      <c r="BM124" s="196" t="s">
        <v>158</v>
      </c>
    </row>
    <row r="125" spans="1:65" s="2" customFormat="1" ht="126.75">
      <c r="A125" s="33"/>
      <c r="B125" s="34"/>
      <c r="C125" s="35"/>
      <c r="D125" s="200" t="s">
        <v>262</v>
      </c>
      <c r="E125" s="35"/>
      <c r="F125" s="221" t="s">
        <v>1444</v>
      </c>
      <c r="G125" s="35"/>
      <c r="H125" s="35"/>
      <c r="I125" s="222"/>
      <c r="J125" s="35"/>
      <c r="K125" s="35"/>
      <c r="L125" s="38"/>
      <c r="M125" s="223"/>
      <c r="N125" s="224"/>
      <c r="O125" s="70"/>
      <c r="P125" s="70"/>
      <c r="Q125" s="70"/>
      <c r="R125" s="70"/>
      <c r="S125" s="70"/>
      <c r="T125" s="71"/>
      <c r="U125" s="33"/>
      <c r="V125" s="33"/>
      <c r="W125" s="33"/>
      <c r="X125" s="33"/>
      <c r="Y125" s="33"/>
      <c r="Z125" s="33"/>
      <c r="AA125" s="33"/>
      <c r="AB125" s="33"/>
      <c r="AC125" s="33"/>
      <c r="AD125" s="33"/>
      <c r="AE125" s="33"/>
      <c r="AT125" s="16" t="s">
        <v>262</v>
      </c>
      <c r="AU125" s="16" t="s">
        <v>84</v>
      </c>
    </row>
    <row r="126" spans="1:65" s="2" customFormat="1" ht="16.5" customHeight="1">
      <c r="A126" s="33"/>
      <c r="B126" s="34"/>
      <c r="C126" s="185" t="s">
        <v>151</v>
      </c>
      <c r="D126" s="185" t="s">
        <v>153</v>
      </c>
      <c r="E126" s="186" t="s">
        <v>1445</v>
      </c>
      <c r="F126" s="187" t="s">
        <v>1446</v>
      </c>
      <c r="G126" s="188" t="s">
        <v>649</v>
      </c>
      <c r="H126" s="189">
        <v>1</v>
      </c>
      <c r="I126" s="190"/>
      <c r="J126" s="191">
        <f>ROUND(I126*H126,2)</f>
        <v>0</v>
      </c>
      <c r="K126" s="187" t="s">
        <v>1777</v>
      </c>
      <c r="L126" s="38"/>
      <c r="M126" s="192" t="s">
        <v>1</v>
      </c>
      <c r="N126" s="193" t="s">
        <v>41</v>
      </c>
      <c r="O126" s="70"/>
      <c r="P126" s="194">
        <f>O126*H126</f>
        <v>0</v>
      </c>
      <c r="Q126" s="194">
        <v>0</v>
      </c>
      <c r="R126" s="194">
        <f>Q126*H126</f>
        <v>0</v>
      </c>
      <c r="S126" s="194">
        <v>0</v>
      </c>
      <c r="T126" s="195">
        <f>S126*H126</f>
        <v>0</v>
      </c>
      <c r="U126" s="33"/>
      <c r="V126" s="33"/>
      <c r="W126" s="33"/>
      <c r="X126" s="33"/>
      <c r="Y126" s="33"/>
      <c r="Z126" s="33"/>
      <c r="AA126" s="33"/>
      <c r="AB126" s="33"/>
      <c r="AC126" s="33"/>
      <c r="AD126" s="33"/>
      <c r="AE126" s="33"/>
      <c r="AR126" s="196" t="s">
        <v>158</v>
      </c>
      <c r="AT126" s="196" t="s">
        <v>153</v>
      </c>
      <c r="AU126" s="196" t="s">
        <v>84</v>
      </c>
      <c r="AY126" s="16" t="s">
        <v>150</v>
      </c>
      <c r="BE126" s="197">
        <f>IF(N126="základní",J126,0)</f>
        <v>0</v>
      </c>
      <c r="BF126" s="197">
        <f>IF(N126="snížená",J126,0)</f>
        <v>0</v>
      </c>
      <c r="BG126" s="197">
        <f>IF(N126="zákl. přenesená",J126,0)</f>
        <v>0</v>
      </c>
      <c r="BH126" s="197">
        <f>IF(N126="sníž. přenesená",J126,0)</f>
        <v>0</v>
      </c>
      <c r="BI126" s="197">
        <f>IF(N126="nulová",J126,0)</f>
        <v>0</v>
      </c>
      <c r="BJ126" s="16" t="s">
        <v>84</v>
      </c>
      <c r="BK126" s="197">
        <f>ROUND(I126*H126,2)</f>
        <v>0</v>
      </c>
      <c r="BL126" s="16" t="s">
        <v>158</v>
      </c>
      <c r="BM126" s="196" t="s">
        <v>1447</v>
      </c>
    </row>
    <row r="127" spans="1:65" s="2" customFormat="1" ht="48.75">
      <c r="A127" s="33"/>
      <c r="B127" s="34"/>
      <c r="C127" s="35"/>
      <c r="D127" s="200" t="s">
        <v>262</v>
      </c>
      <c r="E127" s="35"/>
      <c r="F127" s="221" t="s">
        <v>1448</v>
      </c>
      <c r="G127" s="35"/>
      <c r="H127" s="35"/>
      <c r="I127" s="222"/>
      <c r="J127" s="35"/>
      <c r="K127" s="35"/>
      <c r="L127" s="38"/>
      <c r="M127" s="223"/>
      <c r="N127" s="224"/>
      <c r="O127" s="70"/>
      <c r="P127" s="70"/>
      <c r="Q127" s="70"/>
      <c r="R127" s="70"/>
      <c r="S127" s="70"/>
      <c r="T127" s="71"/>
      <c r="U127" s="33"/>
      <c r="V127" s="33"/>
      <c r="W127" s="33"/>
      <c r="X127" s="33"/>
      <c r="Y127" s="33"/>
      <c r="Z127" s="33"/>
      <c r="AA127" s="33"/>
      <c r="AB127" s="33"/>
      <c r="AC127" s="33"/>
      <c r="AD127" s="33"/>
      <c r="AE127" s="33"/>
      <c r="AT127" s="16" t="s">
        <v>262</v>
      </c>
      <c r="AU127" s="16" t="s">
        <v>84</v>
      </c>
    </row>
    <row r="128" spans="1:65" s="2" customFormat="1" ht="49.15" customHeight="1">
      <c r="A128" s="33"/>
      <c r="B128" s="34"/>
      <c r="C128" s="185" t="s">
        <v>158</v>
      </c>
      <c r="D128" s="185" t="s">
        <v>153</v>
      </c>
      <c r="E128" s="186" t="s">
        <v>1449</v>
      </c>
      <c r="F128" s="187" t="s">
        <v>1450</v>
      </c>
      <c r="G128" s="188" t="s">
        <v>182</v>
      </c>
      <c r="H128" s="189">
        <v>19</v>
      </c>
      <c r="I128" s="190"/>
      <c r="J128" s="191">
        <f>ROUND(I128*H128,2)</f>
        <v>0</v>
      </c>
      <c r="K128" s="187" t="s">
        <v>1777</v>
      </c>
      <c r="L128" s="38"/>
      <c r="M128" s="192" t="s">
        <v>1</v>
      </c>
      <c r="N128" s="193" t="s">
        <v>41</v>
      </c>
      <c r="O128" s="70"/>
      <c r="P128" s="194">
        <f>O128*H128</f>
        <v>0</v>
      </c>
      <c r="Q128" s="194">
        <v>0</v>
      </c>
      <c r="R128" s="194">
        <f>Q128*H128</f>
        <v>0</v>
      </c>
      <c r="S128" s="194">
        <v>0</v>
      </c>
      <c r="T128" s="195">
        <f>S128*H128</f>
        <v>0</v>
      </c>
      <c r="U128" s="33"/>
      <c r="V128" s="33"/>
      <c r="W128" s="33"/>
      <c r="X128" s="33"/>
      <c r="Y128" s="33"/>
      <c r="Z128" s="33"/>
      <c r="AA128" s="33"/>
      <c r="AB128" s="33"/>
      <c r="AC128" s="33"/>
      <c r="AD128" s="33"/>
      <c r="AE128" s="33"/>
      <c r="AR128" s="196" t="s">
        <v>158</v>
      </c>
      <c r="AT128" s="196" t="s">
        <v>153</v>
      </c>
      <c r="AU128" s="196" t="s">
        <v>84</v>
      </c>
      <c r="AY128" s="16" t="s">
        <v>150</v>
      </c>
      <c r="BE128" s="197">
        <f>IF(N128="základní",J128,0)</f>
        <v>0</v>
      </c>
      <c r="BF128" s="197">
        <f>IF(N128="snížená",J128,0)</f>
        <v>0</v>
      </c>
      <c r="BG128" s="197">
        <f>IF(N128="zákl. přenesená",J128,0)</f>
        <v>0</v>
      </c>
      <c r="BH128" s="197">
        <f>IF(N128="sníž. přenesená",J128,0)</f>
        <v>0</v>
      </c>
      <c r="BI128" s="197">
        <f>IF(N128="nulová",J128,0)</f>
        <v>0</v>
      </c>
      <c r="BJ128" s="16" t="s">
        <v>84</v>
      </c>
      <c r="BK128" s="197">
        <f>ROUND(I128*H128,2)</f>
        <v>0</v>
      </c>
      <c r="BL128" s="16" t="s">
        <v>158</v>
      </c>
      <c r="BM128" s="196" t="s">
        <v>1451</v>
      </c>
    </row>
    <row r="129" spans="1:65" s="2" customFormat="1" ht="48.75">
      <c r="A129" s="33"/>
      <c r="B129" s="34"/>
      <c r="C129" s="35"/>
      <c r="D129" s="200" t="s">
        <v>262</v>
      </c>
      <c r="E129" s="35"/>
      <c r="F129" s="221" t="s">
        <v>1452</v>
      </c>
      <c r="G129" s="35"/>
      <c r="H129" s="35"/>
      <c r="I129" s="222"/>
      <c r="J129" s="35"/>
      <c r="K129" s="35"/>
      <c r="L129" s="38"/>
      <c r="M129" s="223"/>
      <c r="N129" s="224"/>
      <c r="O129" s="70"/>
      <c r="P129" s="70"/>
      <c r="Q129" s="70"/>
      <c r="R129" s="70"/>
      <c r="S129" s="70"/>
      <c r="T129" s="71"/>
      <c r="U129" s="33"/>
      <c r="V129" s="33"/>
      <c r="W129" s="33"/>
      <c r="X129" s="33"/>
      <c r="Y129" s="33"/>
      <c r="Z129" s="33"/>
      <c r="AA129" s="33"/>
      <c r="AB129" s="33"/>
      <c r="AC129" s="33"/>
      <c r="AD129" s="33"/>
      <c r="AE129" s="33"/>
      <c r="AT129" s="16" t="s">
        <v>262</v>
      </c>
      <c r="AU129" s="16" t="s">
        <v>84</v>
      </c>
    </row>
    <row r="130" spans="1:65" s="2" customFormat="1" ht="16.5" customHeight="1">
      <c r="A130" s="33"/>
      <c r="B130" s="34"/>
      <c r="C130" s="185" t="s">
        <v>174</v>
      </c>
      <c r="D130" s="185" t="s">
        <v>153</v>
      </c>
      <c r="E130" s="186" t="s">
        <v>1453</v>
      </c>
      <c r="F130" s="187" t="s">
        <v>1454</v>
      </c>
      <c r="G130" s="188" t="s">
        <v>1443</v>
      </c>
      <c r="H130" s="189">
        <v>40</v>
      </c>
      <c r="I130" s="190"/>
      <c r="J130" s="191">
        <f>ROUND(I130*H130,2)</f>
        <v>0</v>
      </c>
      <c r="K130" s="187" t="s">
        <v>1777</v>
      </c>
      <c r="L130" s="38"/>
      <c r="M130" s="192" t="s">
        <v>1</v>
      </c>
      <c r="N130" s="193" t="s">
        <v>41</v>
      </c>
      <c r="O130" s="70"/>
      <c r="P130" s="194">
        <f>O130*H130</f>
        <v>0</v>
      </c>
      <c r="Q130" s="194">
        <v>0</v>
      </c>
      <c r="R130" s="194">
        <f>Q130*H130</f>
        <v>0</v>
      </c>
      <c r="S130" s="194">
        <v>0</v>
      </c>
      <c r="T130" s="195">
        <f>S130*H130</f>
        <v>0</v>
      </c>
      <c r="U130" s="33"/>
      <c r="V130" s="33"/>
      <c r="W130" s="33"/>
      <c r="X130" s="33"/>
      <c r="Y130" s="33"/>
      <c r="Z130" s="33"/>
      <c r="AA130" s="33"/>
      <c r="AB130" s="33"/>
      <c r="AC130" s="33"/>
      <c r="AD130" s="33"/>
      <c r="AE130" s="33"/>
      <c r="AR130" s="196" t="s">
        <v>158</v>
      </c>
      <c r="AT130" s="196" t="s">
        <v>153</v>
      </c>
      <c r="AU130" s="196" t="s">
        <v>84</v>
      </c>
      <c r="AY130" s="16" t="s">
        <v>150</v>
      </c>
      <c r="BE130" s="197">
        <f>IF(N130="základní",J130,0)</f>
        <v>0</v>
      </c>
      <c r="BF130" s="197">
        <f>IF(N130="snížená",J130,0)</f>
        <v>0</v>
      </c>
      <c r="BG130" s="197">
        <f>IF(N130="zákl. přenesená",J130,0)</f>
        <v>0</v>
      </c>
      <c r="BH130" s="197">
        <f>IF(N130="sníž. přenesená",J130,0)</f>
        <v>0</v>
      </c>
      <c r="BI130" s="197">
        <f>IF(N130="nulová",J130,0)</f>
        <v>0</v>
      </c>
      <c r="BJ130" s="16" t="s">
        <v>84</v>
      </c>
      <c r="BK130" s="197">
        <f>ROUND(I130*H130,2)</f>
        <v>0</v>
      </c>
      <c r="BL130" s="16" t="s">
        <v>158</v>
      </c>
      <c r="BM130" s="196" t="s">
        <v>208</v>
      </c>
    </row>
    <row r="131" spans="1:65" s="2" customFormat="1" ht="16.5" customHeight="1">
      <c r="A131" s="33"/>
      <c r="B131" s="34"/>
      <c r="C131" s="185" t="s">
        <v>179</v>
      </c>
      <c r="D131" s="185" t="s">
        <v>153</v>
      </c>
      <c r="E131" s="186" t="s">
        <v>1455</v>
      </c>
      <c r="F131" s="187" t="s">
        <v>1456</v>
      </c>
      <c r="G131" s="188" t="s">
        <v>1443</v>
      </c>
      <c r="H131" s="189">
        <v>9</v>
      </c>
      <c r="I131" s="190"/>
      <c r="J131" s="191">
        <f>ROUND(I131*H131,2)</f>
        <v>0</v>
      </c>
      <c r="K131" s="187" t="s">
        <v>1777</v>
      </c>
      <c r="L131" s="38"/>
      <c r="M131" s="192" t="s">
        <v>1</v>
      </c>
      <c r="N131" s="193" t="s">
        <v>41</v>
      </c>
      <c r="O131" s="70"/>
      <c r="P131" s="194">
        <f>O131*H131</f>
        <v>0</v>
      </c>
      <c r="Q131" s="194">
        <v>0</v>
      </c>
      <c r="R131" s="194">
        <f>Q131*H131</f>
        <v>0</v>
      </c>
      <c r="S131" s="194">
        <v>0</v>
      </c>
      <c r="T131" s="195">
        <f>S131*H131</f>
        <v>0</v>
      </c>
      <c r="U131" s="33"/>
      <c r="V131" s="33"/>
      <c r="W131" s="33"/>
      <c r="X131" s="33"/>
      <c r="Y131" s="33"/>
      <c r="Z131" s="33"/>
      <c r="AA131" s="33"/>
      <c r="AB131" s="33"/>
      <c r="AC131" s="33"/>
      <c r="AD131" s="33"/>
      <c r="AE131" s="33"/>
      <c r="AR131" s="196" t="s">
        <v>158</v>
      </c>
      <c r="AT131" s="196" t="s">
        <v>153</v>
      </c>
      <c r="AU131" s="196" t="s">
        <v>84</v>
      </c>
      <c r="AY131" s="16" t="s">
        <v>150</v>
      </c>
      <c r="BE131" s="197">
        <f>IF(N131="základní",J131,0)</f>
        <v>0</v>
      </c>
      <c r="BF131" s="197">
        <f>IF(N131="snížená",J131,0)</f>
        <v>0</v>
      </c>
      <c r="BG131" s="197">
        <f>IF(N131="zákl. přenesená",J131,0)</f>
        <v>0</v>
      </c>
      <c r="BH131" s="197">
        <f>IF(N131="sníž. přenesená",J131,0)</f>
        <v>0</v>
      </c>
      <c r="BI131" s="197">
        <f>IF(N131="nulová",J131,0)</f>
        <v>0</v>
      </c>
      <c r="BJ131" s="16" t="s">
        <v>84</v>
      </c>
      <c r="BK131" s="197">
        <f>ROUND(I131*H131,2)</f>
        <v>0</v>
      </c>
      <c r="BL131" s="16" t="s">
        <v>158</v>
      </c>
      <c r="BM131" s="196" t="s">
        <v>8</v>
      </c>
    </row>
    <row r="132" spans="1:65" s="2" customFormat="1" ht="19.5">
      <c r="A132" s="33"/>
      <c r="B132" s="34"/>
      <c r="C132" s="35"/>
      <c r="D132" s="200" t="s">
        <v>262</v>
      </c>
      <c r="E132" s="35"/>
      <c r="F132" s="221" t="s">
        <v>1457</v>
      </c>
      <c r="G132" s="35"/>
      <c r="H132" s="35"/>
      <c r="I132" s="222"/>
      <c r="J132" s="35"/>
      <c r="K132" s="35"/>
      <c r="L132" s="38"/>
      <c r="M132" s="223"/>
      <c r="N132" s="224"/>
      <c r="O132" s="70"/>
      <c r="P132" s="70"/>
      <c r="Q132" s="70"/>
      <c r="R132" s="70"/>
      <c r="S132" s="70"/>
      <c r="T132" s="71"/>
      <c r="U132" s="33"/>
      <c r="V132" s="33"/>
      <c r="W132" s="33"/>
      <c r="X132" s="33"/>
      <c r="Y132" s="33"/>
      <c r="Z132" s="33"/>
      <c r="AA132" s="33"/>
      <c r="AB132" s="33"/>
      <c r="AC132" s="33"/>
      <c r="AD132" s="33"/>
      <c r="AE132" s="33"/>
      <c r="AT132" s="16" t="s">
        <v>262</v>
      </c>
      <c r="AU132" s="16" t="s">
        <v>84</v>
      </c>
    </row>
    <row r="133" spans="1:65" s="2" customFormat="1" ht="16.5" customHeight="1">
      <c r="A133" s="33"/>
      <c r="B133" s="34"/>
      <c r="C133" s="185" t="s">
        <v>185</v>
      </c>
      <c r="D133" s="185" t="s">
        <v>153</v>
      </c>
      <c r="E133" s="186" t="s">
        <v>1458</v>
      </c>
      <c r="F133" s="187" t="s">
        <v>1459</v>
      </c>
      <c r="G133" s="188" t="s">
        <v>1443</v>
      </c>
      <c r="H133" s="189">
        <v>2</v>
      </c>
      <c r="I133" s="190"/>
      <c r="J133" s="191">
        <f>ROUND(I133*H133,2)</f>
        <v>0</v>
      </c>
      <c r="K133" s="187" t="s">
        <v>1777</v>
      </c>
      <c r="L133" s="38"/>
      <c r="M133" s="192" t="s">
        <v>1</v>
      </c>
      <c r="N133" s="193" t="s">
        <v>41</v>
      </c>
      <c r="O133" s="70"/>
      <c r="P133" s="194">
        <f>O133*H133</f>
        <v>0</v>
      </c>
      <c r="Q133" s="194">
        <v>0</v>
      </c>
      <c r="R133" s="194">
        <f>Q133*H133</f>
        <v>0</v>
      </c>
      <c r="S133" s="194">
        <v>0</v>
      </c>
      <c r="T133" s="195">
        <f>S133*H133</f>
        <v>0</v>
      </c>
      <c r="U133" s="33"/>
      <c r="V133" s="33"/>
      <c r="W133" s="33"/>
      <c r="X133" s="33"/>
      <c r="Y133" s="33"/>
      <c r="Z133" s="33"/>
      <c r="AA133" s="33"/>
      <c r="AB133" s="33"/>
      <c r="AC133" s="33"/>
      <c r="AD133" s="33"/>
      <c r="AE133" s="33"/>
      <c r="AR133" s="196" t="s">
        <v>158</v>
      </c>
      <c r="AT133" s="196" t="s">
        <v>153</v>
      </c>
      <c r="AU133" s="196" t="s">
        <v>84</v>
      </c>
      <c r="AY133" s="16" t="s">
        <v>150</v>
      </c>
      <c r="BE133" s="197">
        <f>IF(N133="základní",J133,0)</f>
        <v>0</v>
      </c>
      <c r="BF133" s="197">
        <f>IF(N133="snížená",J133,0)</f>
        <v>0</v>
      </c>
      <c r="BG133" s="197">
        <f>IF(N133="zákl. přenesená",J133,0)</f>
        <v>0</v>
      </c>
      <c r="BH133" s="197">
        <f>IF(N133="sníž. přenesená",J133,0)</f>
        <v>0</v>
      </c>
      <c r="BI133" s="197">
        <f>IF(N133="nulová",J133,0)</f>
        <v>0</v>
      </c>
      <c r="BJ133" s="16" t="s">
        <v>84</v>
      </c>
      <c r="BK133" s="197">
        <f>ROUND(I133*H133,2)</f>
        <v>0</v>
      </c>
      <c r="BL133" s="16" t="s">
        <v>158</v>
      </c>
      <c r="BM133" s="196" t="s">
        <v>228</v>
      </c>
    </row>
    <row r="134" spans="1:65" s="2" customFormat="1" ht="19.5">
      <c r="A134" s="33"/>
      <c r="B134" s="34"/>
      <c r="C134" s="35"/>
      <c r="D134" s="200" t="s">
        <v>262</v>
      </c>
      <c r="E134" s="35"/>
      <c r="F134" s="221" t="s">
        <v>1457</v>
      </c>
      <c r="G134" s="35"/>
      <c r="H134" s="35"/>
      <c r="I134" s="222"/>
      <c r="J134" s="35"/>
      <c r="K134" s="35"/>
      <c r="L134" s="38"/>
      <c r="M134" s="223"/>
      <c r="N134" s="224"/>
      <c r="O134" s="70"/>
      <c r="P134" s="70"/>
      <c r="Q134" s="70"/>
      <c r="R134" s="70"/>
      <c r="S134" s="70"/>
      <c r="T134" s="71"/>
      <c r="U134" s="33"/>
      <c r="V134" s="33"/>
      <c r="W134" s="33"/>
      <c r="X134" s="33"/>
      <c r="Y134" s="33"/>
      <c r="Z134" s="33"/>
      <c r="AA134" s="33"/>
      <c r="AB134" s="33"/>
      <c r="AC134" s="33"/>
      <c r="AD134" s="33"/>
      <c r="AE134" s="33"/>
      <c r="AT134" s="16" t="s">
        <v>262</v>
      </c>
      <c r="AU134" s="16" t="s">
        <v>84</v>
      </c>
    </row>
    <row r="135" spans="1:65" s="2" customFormat="1" ht="16.5" customHeight="1">
      <c r="A135" s="33"/>
      <c r="B135" s="34"/>
      <c r="C135" s="185" t="s">
        <v>195</v>
      </c>
      <c r="D135" s="185" t="s">
        <v>153</v>
      </c>
      <c r="E135" s="186" t="s">
        <v>1460</v>
      </c>
      <c r="F135" s="187" t="s">
        <v>1461</v>
      </c>
      <c r="G135" s="188" t="s">
        <v>1443</v>
      </c>
      <c r="H135" s="189">
        <v>3</v>
      </c>
      <c r="I135" s="190"/>
      <c r="J135" s="191">
        <f>ROUND(I135*H135,2)</f>
        <v>0</v>
      </c>
      <c r="K135" s="187" t="s">
        <v>1777</v>
      </c>
      <c r="L135" s="38"/>
      <c r="M135" s="192" t="s">
        <v>1</v>
      </c>
      <c r="N135" s="193" t="s">
        <v>41</v>
      </c>
      <c r="O135" s="70"/>
      <c r="P135" s="194">
        <f>O135*H135</f>
        <v>0</v>
      </c>
      <c r="Q135" s="194">
        <v>0</v>
      </c>
      <c r="R135" s="194">
        <f>Q135*H135</f>
        <v>0</v>
      </c>
      <c r="S135" s="194">
        <v>0</v>
      </c>
      <c r="T135" s="195">
        <f>S135*H135</f>
        <v>0</v>
      </c>
      <c r="U135" s="33"/>
      <c r="V135" s="33"/>
      <c r="W135" s="33"/>
      <c r="X135" s="33"/>
      <c r="Y135" s="33"/>
      <c r="Z135" s="33"/>
      <c r="AA135" s="33"/>
      <c r="AB135" s="33"/>
      <c r="AC135" s="33"/>
      <c r="AD135" s="33"/>
      <c r="AE135" s="33"/>
      <c r="AR135" s="196" t="s">
        <v>158</v>
      </c>
      <c r="AT135" s="196" t="s">
        <v>153</v>
      </c>
      <c r="AU135" s="196" t="s">
        <v>84</v>
      </c>
      <c r="AY135" s="16" t="s">
        <v>150</v>
      </c>
      <c r="BE135" s="197">
        <f>IF(N135="základní",J135,0)</f>
        <v>0</v>
      </c>
      <c r="BF135" s="197">
        <f>IF(N135="snížená",J135,0)</f>
        <v>0</v>
      </c>
      <c r="BG135" s="197">
        <f>IF(N135="zákl. přenesená",J135,0)</f>
        <v>0</v>
      </c>
      <c r="BH135" s="197">
        <f>IF(N135="sníž. přenesená",J135,0)</f>
        <v>0</v>
      </c>
      <c r="BI135" s="197">
        <f>IF(N135="nulová",J135,0)</f>
        <v>0</v>
      </c>
      <c r="BJ135" s="16" t="s">
        <v>84</v>
      </c>
      <c r="BK135" s="197">
        <f>ROUND(I135*H135,2)</f>
        <v>0</v>
      </c>
      <c r="BL135" s="16" t="s">
        <v>158</v>
      </c>
      <c r="BM135" s="196" t="s">
        <v>237</v>
      </c>
    </row>
    <row r="136" spans="1:65" s="2" customFormat="1" ht="19.5">
      <c r="A136" s="33"/>
      <c r="B136" s="34"/>
      <c r="C136" s="35"/>
      <c r="D136" s="200" t="s">
        <v>262</v>
      </c>
      <c r="E136" s="35"/>
      <c r="F136" s="221" t="s">
        <v>1462</v>
      </c>
      <c r="G136" s="35"/>
      <c r="H136" s="35"/>
      <c r="I136" s="222"/>
      <c r="J136" s="35"/>
      <c r="K136" s="35"/>
      <c r="L136" s="38"/>
      <c r="M136" s="223"/>
      <c r="N136" s="224"/>
      <c r="O136" s="70"/>
      <c r="P136" s="70"/>
      <c r="Q136" s="70"/>
      <c r="R136" s="70"/>
      <c r="S136" s="70"/>
      <c r="T136" s="71"/>
      <c r="U136" s="33"/>
      <c r="V136" s="33"/>
      <c r="W136" s="33"/>
      <c r="X136" s="33"/>
      <c r="Y136" s="33"/>
      <c r="Z136" s="33"/>
      <c r="AA136" s="33"/>
      <c r="AB136" s="33"/>
      <c r="AC136" s="33"/>
      <c r="AD136" s="33"/>
      <c r="AE136" s="33"/>
      <c r="AT136" s="16" t="s">
        <v>262</v>
      </c>
      <c r="AU136" s="16" t="s">
        <v>84</v>
      </c>
    </row>
    <row r="137" spans="1:65" s="2" customFormat="1" ht="16.5" customHeight="1">
      <c r="A137" s="33"/>
      <c r="B137" s="34"/>
      <c r="C137" s="185" t="s">
        <v>201</v>
      </c>
      <c r="D137" s="185" t="s">
        <v>153</v>
      </c>
      <c r="E137" s="186" t="s">
        <v>1463</v>
      </c>
      <c r="F137" s="187" t="s">
        <v>1464</v>
      </c>
      <c r="G137" s="188" t="s">
        <v>1443</v>
      </c>
      <c r="H137" s="189">
        <v>1</v>
      </c>
      <c r="I137" s="190"/>
      <c r="J137" s="191">
        <f>ROUND(I137*H137,2)</f>
        <v>0</v>
      </c>
      <c r="K137" s="187" t="s">
        <v>1777</v>
      </c>
      <c r="L137" s="38"/>
      <c r="M137" s="192" t="s">
        <v>1</v>
      </c>
      <c r="N137" s="193" t="s">
        <v>41</v>
      </c>
      <c r="O137" s="70"/>
      <c r="P137" s="194">
        <f>O137*H137</f>
        <v>0</v>
      </c>
      <c r="Q137" s="194">
        <v>0</v>
      </c>
      <c r="R137" s="194">
        <f>Q137*H137</f>
        <v>0</v>
      </c>
      <c r="S137" s="194">
        <v>0</v>
      </c>
      <c r="T137" s="195">
        <f>S137*H137</f>
        <v>0</v>
      </c>
      <c r="U137" s="33"/>
      <c r="V137" s="33"/>
      <c r="W137" s="33"/>
      <c r="X137" s="33"/>
      <c r="Y137" s="33"/>
      <c r="Z137" s="33"/>
      <c r="AA137" s="33"/>
      <c r="AB137" s="33"/>
      <c r="AC137" s="33"/>
      <c r="AD137" s="33"/>
      <c r="AE137" s="33"/>
      <c r="AR137" s="196" t="s">
        <v>158</v>
      </c>
      <c r="AT137" s="196" t="s">
        <v>153</v>
      </c>
      <c r="AU137" s="196" t="s">
        <v>84</v>
      </c>
      <c r="AY137" s="16" t="s">
        <v>150</v>
      </c>
      <c r="BE137" s="197">
        <f>IF(N137="základní",J137,0)</f>
        <v>0</v>
      </c>
      <c r="BF137" s="197">
        <f>IF(N137="snížená",J137,0)</f>
        <v>0</v>
      </c>
      <c r="BG137" s="197">
        <f>IF(N137="zákl. přenesená",J137,0)</f>
        <v>0</v>
      </c>
      <c r="BH137" s="197">
        <f>IF(N137="sníž. přenesená",J137,0)</f>
        <v>0</v>
      </c>
      <c r="BI137" s="197">
        <f>IF(N137="nulová",J137,0)</f>
        <v>0</v>
      </c>
      <c r="BJ137" s="16" t="s">
        <v>84</v>
      </c>
      <c r="BK137" s="197">
        <f>ROUND(I137*H137,2)</f>
        <v>0</v>
      </c>
      <c r="BL137" s="16" t="s">
        <v>158</v>
      </c>
      <c r="BM137" s="196" t="s">
        <v>245</v>
      </c>
    </row>
    <row r="138" spans="1:65" s="2" customFormat="1" ht="19.5">
      <c r="A138" s="33"/>
      <c r="B138" s="34"/>
      <c r="C138" s="35"/>
      <c r="D138" s="200" t="s">
        <v>262</v>
      </c>
      <c r="E138" s="35"/>
      <c r="F138" s="221" t="s">
        <v>1465</v>
      </c>
      <c r="G138" s="35"/>
      <c r="H138" s="35"/>
      <c r="I138" s="222"/>
      <c r="J138" s="35"/>
      <c r="K138" s="35"/>
      <c r="L138" s="38"/>
      <c r="M138" s="223"/>
      <c r="N138" s="224"/>
      <c r="O138" s="70"/>
      <c r="P138" s="70"/>
      <c r="Q138" s="70"/>
      <c r="R138" s="70"/>
      <c r="S138" s="70"/>
      <c r="T138" s="71"/>
      <c r="U138" s="33"/>
      <c r="V138" s="33"/>
      <c r="W138" s="33"/>
      <c r="X138" s="33"/>
      <c r="Y138" s="33"/>
      <c r="Z138" s="33"/>
      <c r="AA138" s="33"/>
      <c r="AB138" s="33"/>
      <c r="AC138" s="33"/>
      <c r="AD138" s="33"/>
      <c r="AE138" s="33"/>
      <c r="AT138" s="16" t="s">
        <v>262</v>
      </c>
      <c r="AU138" s="16" t="s">
        <v>84</v>
      </c>
    </row>
    <row r="139" spans="1:65" s="2" customFormat="1" ht="16.5" customHeight="1">
      <c r="A139" s="33"/>
      <c r="B139" s="34"/>
      <c r="C139" s="185" t="s">
        <v>208</v>
      </c>
      <c r="D139" s="185" t="s">
        <v>153</v>
      </c>
      <c r="E139" s="186" t="s">
        <v>1466</v>
      </c>
      <c r="F139" s="187" t="s">
        <v>1467</v>
      </c>
      <c r="G139" s="188" t="s">
        <v>1443</v>
      </c>
      <c r="H139" s="189">
        <v>1</v>
      </c>
      <c r="I139" s="190"/>
      <c r="J139" s="191">
        <f>ROUND(I139*H139,2)</f>
        <v>0</v>
      </c>
      <c r="K139" s="187" t="s">
        <v>1777</v>
      </c>
      <c r="L139" s="38"/>
      <c r="M139" s="192" t="s">
        <v>1</v>
      </c>
      <c r="N139" s="193" t="s">
        <v>41</v>
      </c>
      <c r="O139" s="70"/>
      <c r="P139" s="194">
        <f>O139*H139</f>
        <v>0</v>
      </c>
      <c r="Q139" s="194">
        <v>0</v>
      </c>
      <c r="R139" s="194">
        <f>Q139*H139</f>
        <v>0</v>
      </c>
      <c r="S139" s="194">
        <v>0</v>
      </c>
      <c r="T139" s="195">
        <f>S139*H139</f>
        <v>0</v>
      </c>
      <c r="U139" s="33"/>
      <c r="V139" s="33"/>
      <c r="W139" s="33"/>
      <c r="X139" s="33"/>
      <c r="Y139" s="33"/>
      <c r="Z139" s="33"/>
      <c r="AA139" s="33"/>
      <c r="AB139" s="33"/>
      <c r="AC139" s="33"/>
      <c r="AD139" s="33"/>
      <c r="AE139" s="33"/>
      <c r="AR139" s="196" t="s">
        <v>158</v>
      </c>
      <c r="AT139" s="196" t="s">
        <v>153</v>
      </c>
      <c r="AU139" s="196" t="s">
        <v>84</v>
      </c>
      <c r="AY139" s="16" t="s">
        <v>150</v>
      </c>
      <c r="BE139" s="197">
        <f>IF(N139="základní",J139,0)</f>
        <v>0</v>
      </c>
      <c r="BF139" s="197">
        <f>IF(N139="snížená",J139,0)</f>
        <v>0</v>
      </c>
      <c r="BG139" s="197">
        <f>IF(N139="zákl. přenesená",J139,0)</f>
        <v>0</v>
      </c>
      <c r="BH139" s="197">
        <f>IF(N139="sníž. přenesená",J139,0)</f>
        <v>0</v>
      </c>
      <c r="BI139" s="197">
        <f>IF(N139="nulová",J139,0)</f>
        <v>0</v>
      </c>
      <c r="BJ139" s="16" t="s">
        <v>84</v>
      </c>
      <c r="BK139" s="197">
        <f>ROUND(I139*H139,2)</f>
        <v>0</v>
      </c>
      <c r="BL139" s="16" t="s">
        <v>158</v>
      </c>
      <c r="BM139" s="196" t="s">
        <v>255</v>
      </c>
    </row>
    <row r="140" spans="1:65" s="2" customFormat="1" ht="19.5">
      <c r="A140" s="33"/>
      <c r="B140" s="34"/>
      <c r="C140" s="35"/>
      <c r="D140" s="200" t="s">
        <v>262</v>
      </c>
      <c r="E140" s="35"/>
      <c r="F140" s="221" t="s">
        <v>1465</v>
      </c>
      <c r="G140" s="35"/>
      <c r="H140" s="35"/>
      <c r="I140" s="222"/>
      <c r="J140" s="35"/>
      <c r="K140" s="35"/>
      <c r="L140" s="38"/>
      <c r="M140" s="223"/>
      <c r="N140" s="224"/>
      <c r="O140" s="70"/>
      <c r="P140" s="70"/>
      <c r="Q140" s="70"/>
      <c r="R140" s="70"/>
      <c r="S140" s="70"/>
      <c r="T140" s="71"/>
      <c r="U140" s="33"/>
      <c r="V140" s="33"/>
      <c r="W140" s="33"/>
      <c r="X140" s="33"/>
      <c r="Y140" s="33"/>
      <c r="Z140" s="33"/>
      <c r="AA140" s="33"/>
      <c r="AB140" s="33"/>
      <c r="AC140" s="33"/>
      <c r="AD140" s="33"/>
      <c r="AE140" s="33"/>
      <c r="AT140" s="16" t="s">
        <v>262</v>
      </c>
      <c r="AU140" s="16" t="s">
        <v>84</v>
      </c>
    </row>
    <row r="141" spans="1:65" s="2" customFormat="1" ht="16.5" customHeight="1">
      <c r="A141" s="33"/>
      <c r="B141" s="34"/>
      <c r="C141" s="185" t="s">
        <v>216</v>
      </c>
      <c r="D141" s="185" t="s">
        <v>153</v>
      </c>
      <c r="E141" s="186" t="s">
        <v>1468</v>
      </c>
      <c r="F141" s="187" t="s">
        <v>1469</v>
      </c>
      <c r="G141" s="188" t="s">
        <v>1470</v>
      </c>
      <c r="H141" s="189">
        <v>3</v>
      </c>
      <c r="I141" s="190"/>
      <c r="J141" s="191">
        <f>ROUND(I141*H141,2)</f>
        <v>0</v>
      </c>
      <c r="K141" s="187" t="s">
        <v>1777</v>
      </c>
      <c r="L141" s="38"/>
      <c r="M141" s="192" t="s">
        <v>1</v>
      </c>
      <c r="N141" s="193" t="s">
        <v>41</v>
      </c>
      <c r="O141" s="70"/>
      <c r="P141" s="194">
        <f>O141*H141</f>
        <v>0</v>
      </c>
      <c r="Q141" s="194">
        <v>0</v>
      </c>
      <c r="R141" s="194">
        <f>Q141*H141</f>
        <v>0</v>
      </c>
      <c r="S141" s="194">
        <v>0</v>
      </c>
      <c r="T141" s="195">
        <f>S141*H141</f>
        <v>0</v>
      </c>
      <c r="U141" s="33"/>
      <c r="V141" s="33"/>
      <c r="W141" s="33"/>
      <c r="X141" s="33"/>
      <c r="Y141" s="33"/>
      <c r="Z141" s="33"/>
      <c r="AA141" s="33"/>
      <c r="AB141" s="33"/>
      <c r="AC141" s="33"/>
      <c r="AD141" s="33"/>
      <c r="AE141" s="33"/>
      <c r="AR141" s="196" t="s">
        <v>158</v>
      </c>
      <c r="AT141" s="196" t="s">
        <v>153</v>
      </c>
      <c r="AU141" s="196" t="s">
        <v>84</v>
      </c>
      <c r="AY141" s="16" t="s">
        <v>150</v>
      </c>
      <c r="BE141" s="197">
        <f>IF(N141="základní",J141,0)</f>
        <v>0</v>
      </c>
      <c r="BF141" s="197">
        <f>IF(N141="snížená",J141,0)</f>
        <v>0</v>
      </c>
      <c r="BG141" s="197">
        <f>IF(N141="zákl. přenesená",J141,0)</f>
        <v>0</v>
      </c>
      <c r="BH141" s="197">
        <f>IF(N141="sníž. přenesená",J141,0)</f>
        <v>0</v>
      </c>
      <c r="BI141" s="197">
        <f>IF(N141="nulová",J141,0)</f>
        <v>0</v>
      </c>
      <c r="BJ141" s="16" t="s">
        <v>84</v>
      </c>
      <c r="BK141" s="197">
        <f>ROUND(I141*H141,2)</f>
        <v>0</v>
      </c>
      <c r="BL141" s="16" t="s">
        <v>158</v>
      </c>
      <c r="BM141" s="196" t="s">
        <v>264</v>
      </c>
    </row>
    <row r="142" spans="1:65" s="2" customFormat="1" ht="19.5">
      <c r="A142" s="33"/>
      <c r="B142" s="34"/>
      <c r="C142" s="35"/>
      <c r="D142" s="200" t="s">
        <v>262</v>
      </c>
      <c r="E142" s="35"/>
      <c r="F142" s="221" t="s">
        <v>1465</v>
      </c>
      <c r="G142" s="35"/>
      <c r="H142" s="35"/>
      <c r="I142" s="222"/>
      <c r="J142" s="35"/>
      <c r="K142" s="35"/>
      <c r="L142" s="38"/>
      <c r="M142" s="223"/>
      <c r="N142" s="224"/>
      <c r="O142" s="70"/>
      <c r="P142" s="70"/>
      <c r="Q142" s="70"/>
      <c r="R142" s="70"/>
      <c r="S142" s="70"/>
      <c r="T142" s="71"/>
      <c r="U142" s="33"/>
      <c r="V142" s="33"/>
      <c r="W142" s="33"/>
      <c r="X142" s="33"/>
      <c r="Y142" s="33"/>
      <c r="Z142" s="33"/>
      <c r="AA142" s="33"/>
      <c r="AB142" s="33"/>
      <c r="AC142" s="33"/>
      <c r="AD142" s="33"/>
      <c r="AE142" s="33"/>
      <c r="AT142" s="16" t="s">
        <v>262</v>
      </c>
      <c r="AU142" s="16" t="s">
        <v>84</v>
      </c>
    </row>
    <row r="143" spans="1:65" s="2" customFormat="1" ht="16.5" customHeight="1">
      <c r="A143" s="33"/>
      <c r="B143" s="34"/>
      <c r="C143" s="185" t="s">
        <v>8</v>
      </c>
      <c r="D143" s="185" t="s">
        <v>153</v>
      </c>
      <c r="E143" s="186" t="s">
        <v>1471</v>
      </c>
      <c r="F143" s="187" t="s">
        <v>1472</v>
      </c>
      <c r="G143" s="188" t="s">
        <v>1443</v>
      </c>
      <c r="H143" s="189">
        <v>6</v>
      </c>
      <c r="I143" s="190"/>
      <c r="J143" s="191">
        <f>ROUND(I143*H143,2)</f>
        <v>0</v>
      </c>
      <c r="K143" s="187" t="s">
        <v>1777</v>
      </c>
      <c r="L143" s="38"/>
      <c r="M143" s="192" t="s">
        <v>1</v>
      </c>
      <c r="N143" s="193" t="s">
        <v>41</v>
      </c>
      <c r="O143" s="70"/>
      <c r="P143" s="194">
        <f>O143*H143</f>
        <v>0</v>
      </c>
      <c r="Q143" s="194">
        <v>0</v>
      </c>
      <c r="R143" s="194">
        <f>Q143*H143</f>
        <v>0</v>
      </c>
      <c r="S143" s="194">
        <v>0</v>
      </c>
      <c r="T143" s="195">
        <f>S143*H143</f>
        <v>0</v>
      </c>
      <c r="U143" s="33"/>
      <c r="V143" s="33"/>
      <c r="W143" s="33"/>
      <c r="X143" s="33"/>
      <c r="Y143" s="33"/>
      <c r="Z143" s="33"/>
      <c r="AA143" s="33"/>
      <c r="AB143" s="33"/>
      <c r="AC143" s="33"/>
      <c r="AD143" s="33"/>
      <c r="AE143" s="33"/>
      <c r="AR143" s="196" t="s">
        <v>158</v>
      </c>
      <c r="AT143" s="196" t="s">
        <v>153</v>
      </c>
      <c r="AU143" s="196" t="s">
        <v>84</v>
      </c>
      <c r="AY143" s="16" t="s">
        <v>150</v>
      </c>
      <c r="BE143" s="197">
        <f>IF(N143="základní",J143,0)</f>
        <v>0</v>
      </c>
      <c r="BF143" s="197">
        <f>IF(N143="snížená",J143,0)</f>
        <v>0</v>
      </c>
      <c r="BG143" s="197">
        <f>IF(N143="zákl. přenesená",J143,0)</f>
        <v>0</v>
      </c>
      <c r="BH143" s="197">
        <f>IF(N143="sníž. přenesená",J143,0)</f>
        <v>0</v>
      </c>
      <c r="BI143" s="197">
        <f>IF(N143="nulová",J143,0)</f>
        <v>0</v>
      </c>
      <c r="BJ143" s="16" t="s">
        <v>84</v>
      </c>
      <c r="BK143" s="197">
        <f>ROUND(I143*H143,2)</f>
        <v>0</v>
      </c>
      <c r="BL143" s="16" t="s">
        <v>158</v>
      </c>
      <c r="BM143" s="196" t="s">
        <v>277</v>
      </c>
    </row>
    <row r="144" spans="1:65" s="2" customFormat="1" ht="19.5">
      <c r="A144" s="33"/>
      <c r="B144" s="34"/>
      <c r="C144" s="35"/>
      <c r="D144" s="200" t="s">
        <v>262</v>
      </c>
      <c r="E144" s="35"/>
      <c r="F144" s="221" t="s">
        <v>1465</v>
      </c>
      <c r="G144" s="35"/>
      <c r="H144" s="35"/>
      <c r="I144" s="222"/>
      <c r="J144" s="35"/>
      <c r="K144" s="35"/>
      <c r="L144" s="38"/>
      <c r="M144" s="223"/>
      <c r="N144" s="224"/>
      <c r="O144" s="70"/>
      <c r="P144" s="70"/>
      <c r="Q144" s="70"/>
      <c r="R144" s="70"/>
      <c r="S144" s="70"/>
      <c r="T144" s="71"/>
      <c r="U144" s="33"/>
      <c r="V144" s="33"/>
      <c r="W144" s="33"/>
      <c r="X144" s="33"/>
      <c r="Y144" s="33"/>
      <c r="Z144" s="33"/>
      <c r="AA144" s="33"/>
      <c r="AB144" s="33"/>
      <c r="AC144" s="33"/>
      <c r="AD144" s="33"/>
      <c r="AE144" s="33"/>
      <c r="AT144" s="16" t="s">
        <v>262</v>
      </c>
      <c r="AU144" s="16" t="s">
        <v>84</v>
      </c>
    </row>
    <row r="145" spans="1:65" s="2" customFormat="1" ht="24.2" customHeight="1">
      <c r="A145" s="33"/>
      <c r="B145" s="34"/>
      <c r="C145" s="185" t="s">
        <v>224</v>
      </c>
      <c r="D145" s="185" t="s">
        <v>153</v>
      </c>
      <c r="E145" s="186" t="s">
        <v>1473</v>
      </c>
      <c r="F145" s="187" t="s">
        <v>1474</v>
      </c>
      <c r="G145" s="188" t="s">
        <v>156</v>
      </c>
      <c r="H145" s="189">
        <v>47</v>
      </c>
      <c r="I145" s="190"/>
      <c r="J145" s="191">
        <f>ROUND(I145*H145,2)</f>
        <v>0</v>
      </c>
      <c r="K145" s="187" t="s">
        <v>1777</v>
      </c>
      <c r="L145" s="38"/>
      <c r="M145" s="192" t="s">
        <v>1</v>
      </c>
      <c r="N145" s="193" t="s">
        <v>41</v>
      </c>
      <c r="O145" s="70"/>
      <c r="P145" s="194">
        <f>O145*H145</f>
        <v>0</v>
      </c>
      <c r="Q145" s="194">
        <v>0</v>
      </c>
      <c r="R145" s="194">
        <f>Q145*H145</f>
        <v>0</v>
      </c>
      <c r="S145" s="194">
        <v>0</v>
      </c>
      <c r="T145" s="195">
        <f>S145*H145</f>
        <v>0</v>
      </c>
      <c r="U145" s="33"/>
      <c r="V145" s="33"/>
      <c r="W145" s="33"/>
      <c r="X145" s="33"/>
      <c r="Y145" s="33"/>
      <c r="Z145" s="33"/>
      <c r="AA145" s="33"/>
      <c r="AB145" s="33"/>
      <c r="AC145" s="33"/>
      <c r="AD145" s="33"/>
      <c r="AE145" s="33"/>
      <c r="AR145" s="196" t="s">
        <v>158</v>
      </c>
      <c r="AT145" s="196" t="s">
        <v>153</v>
      </c>
      <c r="AU145" s="196" t="s">
        <v>84</v>
      </c>
      <c r="AY145" s="16" t="s">
        <v>150</v>
      </c>
      <c r="BE145" s="197">
        <f>IF(N145="základní",J145,0)</f>
        <v>0</v>
      </c>
      <c r="BF145" s="197">
        <f>IF(N145="snížená",J145,0)</f>
        <v>0</v>
      </c>
      <c r="BG145" s="197">
        <f>IF(N145="zákl. přenesená",J145,0)</f>
        <v>0</v>
      </c>
      <c r="BH145" s="197">
        <f>IF(N145="sníž. přenesená",J145,0)</f>
        <v>0</v>
      </c>
      <c r="BI145" s="197">
        <f>IF(N145="nulová",J145,0)</f>
        <v>0</v>
      </c>
      <c r="BJ145" s="16" t="s">
        <v>84</v>
      </c>
      <c r="BK145" s="197">
        <f>ROUND(I145*H145,2)</f>
        <v>0</v>
      </c>
      <c r="BL145" s="16" t="s">
        <v>158</v>
      </c>
      <c r="BM145" s="196" t="s">
        <v>287</v>
      </c>
    </row>
    <row r="146" spans="1:65" s="2" customFormat="1" ht="58.5">
      <c r="A146" s="33"/>
      <c r="B146" s="34"/>
      <c r="C146" s="35"/>
      <c r="D146" s="200" t="s">
        <v>262</v>
      </c>
      <c r="E146" s="35"/>
      <c r="F146" s="221" t="s">
        <v>1475</v>
      </c>
      <c r="G146" s="35"/>
      <c r="H146" s="35"/>
      <c r="I146" s="222"/>
      <c r="J146" s="35"/>
      <c r="K146" s="35"/>
      <c r="L146" s="38"/>
      <c r="M146" s="223"/>
      <c r="N146" s="224"/>
      <c r="O146" s="70"/>
      <c r="P146" s="70"/>
      <c r="Q146" s="70"/>
      <c r="R146" s="70"/>
      <c r="S146" s="70"/>
      <c r="T146" s="71"/>
      <c r="U146" s="33"/>
      <c r="V146" s="33"/>
      <c r="W146" s="33"/>
      <c r="X146" s="33"/>
      <c r="Y146" s="33"/>
      <c r="Z146" s="33"/>
      <c r="AA146" s="33"/>
      <c r="AB146" s="33"/>
      <c r="AC146" s="33"/>
      <c r="AD146" s="33"/>
      <c r="AE146" s="33"/>
      <c r="AT146" s="16" t="s">
        <v>262</v>
      </c>
      <c r="AU146" s="16" t="s">
        <v>84</v>
      </c>
    </row>
    <row r="147" spans="1:65" s="2" customFormat="1" ht="24.2" customHeight="1">
      <c r="A147" s="33"/>
      <c r="B147" s="34"/>
      <c r="C147" s="185" t="s">
        <v>228</v>
      </c>
      <c r="D147" s="185" t="s">
        <v>153</v>
      </c>
      <c r="E147" s="186" t="s">
        <v>1476</v>
      </c>
      <c r="F147" s="187" t="s">
        <v>1477</v>
      </c>
      <c r="G147" s="188" t="s">
        <v>156</v>
      </c>
      <c r="H147" s="189">
        <v>91</v>
      </c>
      <c r="I147" s="190"/>
      <c r="J147" s="191">
        <f>ROUND(I147*H147,2)</f>
        <v>0</v>
      </c>
      <c r="K147" s="187" t="s">
        <v>1777</v>
      </c>
      <c r="L147" s="38"/>
      <c r="M147" s="192" t="s">
        <v>1</v>
      </c>
      <c r="N147" s="193" t="s">
        <v>41</v>
      </c>
      <c r="O147" s="70"/>
      <c r="P147" s="194">
        <f>O147*H147</f>
        <v>0</v>
      </c>
      <c r="Q147" s="194">
        <v>0</v>
      </c>
      <c r="R147" s="194">
        <f>Q147*H147</f>
        <v>0</v>
      </c>
      <c r="S147" s="194">
        <v>0</v>
      </c>
      <c r="T147" s="195">
        <f>S147*H147</f>
        <v>0</v>
      </c>
      <c r="U147" s="33"/>
      <c r="V147" s="33"/>
      <c r="W147" s="33"/>
      <c r="X147" s="33"/>
      <c r="Y147" s="33"/>
      <c r="Z147" s="33"/>
      <c r="AA147" s="33"/>
      <c r="AB147" s="33"/>
      <c r="AC147" s="33"/>
      <c r="AD147" s="33"/>
      <c r="AE147" s="33"/>
      <c r="AR147" s="196" t="s">
        <v>158</v>
      </c>
      <c r="AT147" s="196" t="s">
        <v>153</v>
      </c>
      <c r="AU147" s="196" t="s">
        <v>84</v>
      </c>
      <c r="AY147" s="16" t="s">
        <v>150</v>
      </c>
      <c r="BE147" s="197">
        <f>IF(N147="základní",J147,0)</f>
        <v>0</v>
      </c>
      <c r="BF147" s="197">
        <f>IF(N147="snížená",J147,0)</f>
        <v>0</v>
      </c>
      <c r="BG147" s="197">
        <f>IF(N147="zákl. přenesená",J147,0)</f>
        <v>0</v>
      </c>
      <c r="BH147" s="197">
        <f>IF(N147="sníž. přenesená",J147,0)</f>
        <v>0</v>
      </c>
      <c r="BI147" s="197">
        <f>IF(N147="nulová",J147,0)</f>
        <v>0</v>
      </c>
      <c r="BJ147" s="16" t="s">
        <v>84</v>
      </c>
      <c r="BK147" s="197">
        <f>ROUND(I147*H147,2)</f>
        <v>0</v>
      </c>
      <c r="BL147" s="16" t="s">
        <v>158</v>
      </c>
      <c r="BM147" s="196" t="s">
        <v>295</v>
      </c>
    </row>
    <row r="148" spans="1:65" s="2" customFormat="1" ht="19.5">
      <c r="A148" s="33"/>
      <c r="B148" s="34"/>
      <c r="C148" s="35"/>
      <c r="D148" s="200" t="s">
        <v>262</v>
      </c>
      <c r="E148" s="35"/>
      <c r="F148" s="221" t="s">
        <v>1478</v>
      </c>
      <c r="G148" s="35"/>
      <c r="H148" s="35"/>
      <c r="I148" s="222"/>
      <c r="J148" s="35"/>
      <c r="K148" s="35"/>
      <c r="L148" s="38"/>
      <c r="M148" s="223"/>
      <c r="N148" s="224"/>
      <c r="O148" s="70"/>
      <c r="P148" s="70"/>
      <c r="Q148" s="70"/>
      <c r="R148" s="70"/>
      <c r="S148" s="70"/>
      <c r="T148" s="71"/>
      <c r="U148" s="33"/>
      <c r="V148" s="33"/>
      <c r="W148" s="33"/>
      <c r="X148" s="33"/>
      <c r="Y148" s="33"/>
      <c r="Z148" s="33"/>
      <c r="AA148" s="33"/>
      <c r="AB148" s="33"/>
      <c r="AC148" s="33"/>
      <c r="AD148" s="33"/>
      <c r="AE148" s="33"/>
      <c r="AT148" s="16" t="s">
        <v>262</v>
      </c>
      <c r="AU148" s="16" t="s">
        <v>84</v>
      </c>
    </row>
    <row r="149" spans="1:65" s="2" customFormat="1" ht="16.5" customHeight="1">
      <c r="A149" s="33"/>
      <c r="B149" s="34"/>
      <c r="C149" s="185" t="s">
        <v>232</v>
      </c>
      <c r="D149" s="185" t="s">
        <v>153</v>
      </c>
      <c r="E149" s="186" t="s">
        <v>1479</v>
      </c>
      <c r="F149" s="187" t="s">
        <v>1480</v>
      </c>
      <c r="G149" s="188" t="s">
        <v>1115</v>
      </c>
      <c r="H149" s="189">
        <v>30</v>
      </c>
      <c r="I149" s="190"/>
      <c r="J149" s="191">
        <f>ROUND(I149*H149,2)</f>
        <v>0</v>
      </c>
      <c r="K149" s="187" t="s">
        <v>1777</v>
      </c>
      <c r="L149" s="38"/>
      <c r="M149" s="192" t="s">
        <v>1</v>
      </c>
      <c r="N149" s="193" t="s">
        <v>41</v>
      </c>
      <c r="O149" s="70"/>
      <c r="P149" s="194">
        <f>O149*H149</f>
        <v>0</v>
      </c>
      <c r="Q149" s="194">
        <v>0</v>
      </c>
      <c r="R149" s="194">
        <f>Q149*H149</f>
        <v>0</v>
      </c>
      <c r="S149" s="194">
        <v>0</v>
      </c>
      <c r="T149" s="195">
        <f>S149*H149</f>
        <v>0</v>
      </c>
      <c r="U149" s="33"/>
      <c r="V149" s="33"/>
      <c r="W149" s="33"/>
      <c r="X149" s="33"/>
      <c r="Y149" s="33"/>
      <c r="Z149" s="33"/>
      <c r="AA149" s="33"/>
      <c r="AB149" s="33"/>
      <c r="AC149" s="33"/>
      <c r="AD149" s="33"/>
      <c r="AE149" s="33"/>
      <c r="AR149" s="196" t="s">
        <v>158</v>
      </c>
      <c r="AT149" s="196" t="s">
        <v>153</v>
      </c>
      <c r="AU149" s="196" t="s">
        <v>84</v>
      </c>
      <c r="AY149" s="16" t="s">
        <v>150</v>
      </c>
      <c r="BE149" s="197">
        <f>IF(N149="základní",J149,0)</f>
        <v>0</v>
      </c>
      <c r="BF149" s="197">
        <f>IF(N149="snížená",J149,0)</f>
        <v>0</v>
      </c>
      <c r="BG149" s="197">
        <f>IF(N149="zákl. přenesená",J149,0)</f>
        <v>0</v>
      </c>
      <c r="BH149" s="197">
        <f>IF(N149="sníž. přenesená",J149,0)</f>
        <v>0</v>
      </c>
      <c r="BI149" s="197">
        <f>IF(N149="nulová",J149,0)</f>
        <v>0</v>
      </c>
      <c r="BJ149" s="16" t="s">
        <v>84</v>
      </c>
      <c r="BK149" s="197">
        <f>ROUND(I149*H149,2)</f>
        <v>0</v>
      </c>
      <c r="BL149" s="16" t="s">
        <v>158</v>
      </c>
      <c r="BM149" s="196" t="s">
        <v>303</v>
      </c>
    </row>
    <row r="150" spans="1:65" s="2" customFormat="1" ht="24.2" customHeight="1">
      <c r="A150" s="33"/>
      <c r="B150" s="34"/>
      <c r="C150" s="185" t="s">
        <v>237</v>
      </c>
      <c r="D150" s="185" t="s">
        <v>153</v>
      </c>
      <c r="E150" s="186" t="s">
        <v>1481</v>
      </c>
      <c r="F150" s="187" t="s">
        <v>1482</v>
      </c>
      <c r="G150" s="188" t="s">
        <v>156</v>
      </c>
      <c r="H150" s="189">
        <v>31</v>
      </c>
      <c r="I150" s="190"/>
      <c r="J150" s="191">
        <f>ROUND(I150*H150,2)</f>
        <v>0</v>
      </c>
      <c r="K150" s="187" t="s">
        <v>1777</v>
      </c>
      <c r="L150" s="38"/>
      <c r="M150" s="192" t="s">
        <v>1</v>
      </c>
      <c r="N150" s="193" t="s">
        <v>41</v>
      </c>
      <c r="O150" s="70"/>
      <c r="P150" s="194">
        <f>O150*H150</f>
        <v>0</v>
      </c>
      <c r="Q150" s="194">
        <v>0</v>
      </c>
      <c r="R150" s="194">
        <f>Q150*H150</f>
        <v>0</v>
      </c>
      <c r="S150" s="194">
        <v>0</v>
      </c>
      <c r="T150" s="195">
        <f>S150*H150</f>
        <v>0</v>
      </c>
      <c r="U150" s="33"/>
      <c r="V150" s="33"/>
      <c r="W150" s="33"/>
      <c r="X150" s="33"/>
      <c r="Y150" s="33"/>
      <c r="Z150" s="33"/>
      <c r="AA150" s="33"/>
      <c r="AB150" s="33"/>
      <c r="AC150" s="33"/>
      <c r="AD150" s="33"/>
      <c r="AE150" s="33"/>
      <c r="AR150" s="196" t="s">
        <v>158</v>
      </c>
      <c r="AT150" s="196" t="s">
        <v>153</v>
      </c>
      <c r="AU150" s="196" t="s">
        <v>84</v>
      </c>
      <c r="AY150" s="16" t="s">
        <v>150</v>
      </c>
      <c r="BE150" s="197">
        <f>IF(N150="základní",J150,0)</f>
        <v>0</v>
      </c>
      <c r="BF150" s="197">
        <f>IF(N150="snížená",J150,0)</f>
        <v>0</v>
      </c>
      <c r="BG150" s="197">
        <f>IF(N150="zákl. přenesená",J150,0)</f>
        <v>0</v>
      </c>
      <c r="BH150" s="197">
        <f>IF(N150="sníž. přenesená",J150,0)</f>
        <v>0</v>
      </c>
      <c r="BI150" s="197">
        <f>IF(N150="nulová",J150,0)</f>
        <v>0</v>
      </c>
      <c r="BJ150" s="16" t="s">
        <v>84</v>
      </c>
      <c r="BK150" s="197">
        <f>ROUND(I150*H150,2)</f>
        <v>0</v>
      </c>
      <c r="BL150" s="16" t="s">
        <v>158</v>
      </c>
      <c r="BM150" s="196" t="s">
        <v>312</v>
      </c>
    </row>
    <row r="151" spans="1:65" s="2" customFormat="1" ht="19.5">
      <c r="A151" s="33"/>
      <c r="B151" s="34"/>
      <c r="C151" s="35"/>
      <c r="D151" s="200" t="s">
        <v>262</v>
      </c>
      <c r="E151" s="35"/>
      <c r="F151" s="221" t="s">
        <v>1483</v>
      </c>
      <c r="G151" s="35"/>
      <c r="H151" s="35"/>
      <c r="I151" s="222"/>
      <c r="J151" s="35"/>
      <c r="K151" s="35"/>
      <c r="L151" s="38"/>
      <c r="M151" s="223"/>
      <c r="N151" s="224"/>
      <c r="O151" s="70"/>
      <c r="P151" s="70"/>
      <c r="Q151" s="70"/>
      <c r="R151" s="70"/>
      <c r="S151" s="70"/>
      <c r="T151" s="71"/>
      <c r="U151" s="33"/>
      <c r="V151" s="33"/>
      <c r="W151" s="33"/>
      <c r="X151" s="33"/>
      <c r="Y151" s="33"/>
      <c r="Z151" s="33"/>
      <c r="AA151" s="33"/>
      <c r="AB151" s="33"/>
      <c r="AC151" s="33"/>
      <c r="AD151" s="33"/>
      <c r="AE151" s="33"/>
      <c r="AT151" s="16" t="s">
        <v>262</v>
      </c>
      <c r="AU151" s="16" t="s">
        <v>84</v>
      </c>
    </row>
    <row r="152" spans="1:65" s="2" customFormat="1" ht="24.2" customHeight="1">
      <c r="A152" s="33"/>
      <c r="B152" s="34"/>
      <c r="C152" s="185" t="s">
        <v>241</v>
      </c>
      <c r="D152" s="185" t="s">
        <v>153</v>
      </c>
      <c r="E152" s="186" t="s">
        <v>1484</v>
      </c>
      <c r="F152" s="187" t="s">
        <v>1485</v>
      </c>
      <c r="G152" s="188" t="s">
        <v>156</v>
      </c>
      <c r="H152" s="189">
        <v>17</v>
      </c>
      <c r="I152" s="190"/>
      <c r="J152" s="191">
        <f>ROUND(I152*H152,2)</f>
        <v>0</v>
      </c>
      <c r="K152" s="187" t="s">
        <v>1777</v>
      </c>
      <c r="L152" s="38"/>
      <c r="M152" s="192" t="s">
        <v>1</v>
      </c>
      <c r="N152" s="193" t="s">
        <v>41</v>
      </c>
      <c r="O152" s="70"/>
      <c r="P152" s="194">
        <f>O152*H152</f>
        <v>0</v>
      </c>
      <c r="Q152" s="194">
        <v>0</v>
      </c>
      <c r="R152" s="194">
        <f>Q152*H152</f>
        <v>0</v>
      </c>
      <c r="S152" s="194">
        <v>0</v>
      </c>
      <c r="T152" s="195">
        <f>S152*H152</f>
        <v>0</v>
      </c>
      <c r="U152" s="33"/>
      <c r="V152" s="33"/>
      <c r="W152" s="33"/>
      <c r="X152" s="33"/>
      <c r="Y152" s="33"/>
      <c r="Z152" s="33"/>
      <c r="AA152" s="33"/>
      <c r="AB152" s="33"/>
      <c r="AC152" s="33"/>
      <c r="AD152" s="33"/>
      <c r="AE152" s="33"/>
      <c r="AR152" s="196" t="s">
        <v>158</v>
      </c>
      <c r="AT152" s="196" t="s">
        <v>153</v>
      </c>
      <c r="AU152" s="196" t="s">
        <v>84</v>
      </c>
      <c r="AY152" s="16" t="s">
        <v>150</v>
      </c>
      <c r="BE152" s="197">
        <f>IF(N152="základní",J152,0)</f>
        <v>0</v>
      </c>
      <c r="BF152" s="197">
        <f>IF(N152="snížená",J152,0)</f>
        <v>0</v>
      </c>
      <c r="BG152" s="197">
        <f>IF(N152="zákl. přenesená",J152,0)</f>
        <v>0</v>
      </c>
      <c r="BH152" s="197">
        <f>IF(N152="sníž. přenesená",J152,0)</f>
        <v>0</v>
      </c>
      <c r="BI152" s="197">
        <f>IF(N152="nulová",J152,0)</f>
        <v>0</v>
      </c>
      <c r="BJ152" s="16" t="s">
        <v>84</v>
      </c>
      <c r="BK152" s="197">
        <f>ROUND(I152*H152,2)</f>
        <v>0</v>
      </c>
      <c r="BL152" s="16" t="s">
        <v>158</v>
      </c>
      <c r="BM152" s="196" t="s">
        <v>320</v>
      </c>
    </row>
    <row r="153" spans="1:65" s="2" customFormat="1" ht="29.25">
      <c r="A153" s="33"/>
      <c r="B153" s="34"/>
      <c r="C153" s="35"/>
      <c r="D153" s="200" t="s">
        <v>262</v>
      </c>
      <c r="E153" s="35"/>
      <c r="F153" s="221" t="s">
        <v>1486</v>
      </c>
      <c r="G153" s="35"/>
      <c r="H153" s="35"/>
      <c r="I153" s="222"/>
      <c r="J153" s="35"/>
      <c r="K153" s="35"/>
      <c r="L153" s="38"/>
      <c r="M153" s="223"/>
      <c r="N153" s="224"/>
      <c r="O153" s="70"/>
      <c r="P153" s="70"/>
      <c r="Q153" s="70"/>
      <c r="R153" s="70"/>
      <c r="S153" s="70"/>
      <c r="T153" s="71"/>
      <c r="U153" s="33"/>
      <c r="V153" s="33"/>
      <c r="W153" s="33"/>
      <c r="X153" s="33"/>
      <c r="Y153" s="33"/>
      <c r="Z153" s="33"/>
      <c r="AA153" s="33"/>
      <c r="AB153" s="33"/>
      <c r="AC153" s="33"/>
      <c r="AD153" s="33"/>
      <c r="AE153" s="33"/>
      <c r="AT153" s="16" t="s">
        <v>262</v>
      </c>
      <c r="AU153" s="16" t="s">
        <v>84</v>
      </c>
    </row>
    <row r="154" spans="1:65" s="12" customFormat="1" ht="25.9" customHeight="1">
      <c r="B154" s="169"/>
      <c r="C154" s="170"/>
      <c r="D154" s="171" t="s">
        <v>75</v>
      </c>
      <c r="E154" s="172" t="s">
        <v>1487</v>
      </c>
      <c r="F154" s="172" t="s">
        <v>1488</v>
      </c>
      <c r="G154" s="170"/>
      <c r="H154" s="170"/>
      <c r="I154" s="173"/>
      <c r="J154" s="174">
        <f>BK154</f>
        <v>0</v>
      </c>
      <c r="K154" s="170"/>
      <c r="L154" s="175"/>
      <c r="M154" s="176"/>
      <c r="N154" s="177"/>
      <c r="O154" s="177"/>
      <c r="P154" s="178">
        <f>SUM(P155:P171)</f>
        <v>0</v>
      </c>
      <c r="Q154" s="177"/>
      <c r="R154" s="178">
        <f>SUM(R155:R171)</f>
        <v>0</v>
      </c>
      <c r="S154" s="177"/>
      <c r="T154" s="179">
        <f>SUM(T155:T171)</f>
        <v>0</v>
      </c>
      <c r="AR154" s="180" t="s">
        <v>84</v>
      </c>
      <c r="AT154" s="181" t="s">
        <v>75</v>
      </c>
      <c r="AU154" s="181" t="s">
        <v>76</v>
      </c>
      <c r="AY154" s="180" t="s">
        <v>150</v>
      </c>
      <c r="BK154" s="182">
        <f>SUM(BK155:BK171)</f>
        <v>0</v>
      </c>
    </row>
    <row r="155" spans="1:65" s="2" customFormat="1" ht="37.9" customHeight="1">
      <c r="A155" s="33"/>
      <c r="B155" s="34"/>
      <c r="C155" s="185" t="s">
        <v>245</v>
      </c>
      <c r="D155" s="185" t="s">
        <v>153</v>
      </c>
      <c r="E155" s="186" t="s">
        <v>1489</v>
      </c>
      <c r="F155" s="187" t="s">
        <v>1490</v>
      </c>
      <c r="G155" s="188" t="s">
        <v>1443</v>
      </c>
      <c r="H155" s="189">
        <v>1</v>
      </c>
      <c r="I155" s="190"/>
      <c r="J155" s="191">
        <f>ROUND(I155*H155,2)</f>
        <v>0</v>
      </c>
      <c r="K155" s="187" t="s">
        <v>1777</v>
      </c>
      <c r="L155" s="38"/>
      <c r="M155" s="192" t="s">
        <v>1</v>
      </c>
      <c r="N155" s="193" t="s">
        <v>41</v>
      </c>
      <c r="O155" s="70"/>
      <c r="P155" s="194">
        <f>O155*H155</f>
        <v>0</v>
      </c>
      <c r="Q155" s="194">
        <v>0</v>
      </c>
      <c r="R155" s="194">
        <f>Q155*H155</f>
        <v>0</v>
      </c>
      <c r="S155" s="194">
        <v>0</v>
      </c>
      <c r="T155" s="195">
        <f>S155*H155</f>
        <v>0</v>
      </c>
      <c r="U155" s="33"/>
      <c r="V155" s="33"/>
      <c r="W155" s="33"/>
      <c r="X155" s="33"/>
      <c r="Y155" s="33"/>
      <c r="Z155" s="33"/>
      <c r="AA155" s="33"/>
      <c r="AB155" s="33"/>
      <c r="AC155" s="33"/>
      <c r="AD155" s="33"/>
      <c r="AE155" s="33"/>
      <c r="AR155" s="196" t="s">
        <v>158</v>
      </c>
      <c r="AT155" s="196" t="s">
        <v>153</v>
      </c>
      <c r="AU155" s="196" t="s">
        <v>84</v>
      </c>
      <c r="AY155" s="16" t="s">
        <v>150</v>
      </c>
      <c r="BE155" s="197">
        <f>IF(N155="základní",J155,0)</f>
        <v>0</v>
      </c>
      <c r="BF155" s="197">
        <f>IF(N155="snížená",J155,0)</f>
        <v>0</v>
      </c>
      <c r="BG155" s="197">
        <f>IF(N155="zákl. přenesená",J155,0)</f>
        <v>0</v>
      </c>
      <c r="BH155" s="197">
        <f>IF(N155="sníž. přenesená",J155,0)</f>
        <v>0</v>
      </c>
      <c r="BI155" s="197">
        <f>IF(N155="nulová",J155,0)</f>
        <v>0</v>
      </c>
      <c r="BJ155" s="16" t="s">
        <v>84</v>
      </c>
      <c r="BK155" s="197">
        <f>ROUND(I155*H155,2)</f>
        <v>0</v>
      </c>
      <c r="BL155" s="16" t="s">
        <v>158</v>
      </c>
      <c r="BM155" s="196" t="s">
        <v>329</v>
      </c>
    </row>
    <row r="156" spans="1:65" s="2" customFormat="1" ht="19.5">
      <c r="A156" s="33"/>
      <c r="B156" s="34"/>
      <c r="C156" s="35"/>
      <c r="D156" s="200" t="s">
        <v>262</v>
      </c>
      <c r="E156" s="35"/>
      <c r="F156" s="221" t="s">
        <v>1465</v>
      </c>
      <c r="G156" s="35"/>
      <c r="H156" s="35"/>
      <c r="I156" s="222"/>
      <c r="J156" s="35"/>
      <c r="K156" s="35"/>
      <c r="L156" s="38"/>
      <c r="M156" s="223"/>
      <c r="N156" s="224"/>
      <c r="O156" s="70"/>
      <c r="P156" s="70"/>
      <c r="Q156" s="70"/>
      <c r="R156" s="70"/>
      <c r="S156" s="70"/>
      <c r="T156" s="71"/>
      <c r="U156" s="33"/>
      <c r="V156" s="33"/>
      <c r="W156" s="33"/>
      <c r="X156" s="33"/>
      <c r="Y156" s="33"/>
      <c r="Z156" s="33"/>
      <c r="AA156" s="33"/>
      <c r="AB156" s="33"/>
      <c r="AC156" s="33"/>
      <c r="AD156" s="33"/>
      <c r="AE156" s="33"/>
      <c r="AT156" s="16" t="s">
        <v>262</v>
      </c>
      <c r="AU156" s="16" t="s">
        <v>84</v>
      </c>
    </row>
    <row r="157" spans="1:65" s="2" customFormat="1" ht="16.5" customHeight="1">
      <c r="A157" s="33"/>
      <c r="B157" s="34"/>
      <c r="C157" s="185" t="s">
        <v>250</v>
      </c>
      <c r="D157" s="185" t="s">
        <v>153</v>
      </c>
      <c r="E157" s="186" t="s">
        <v>1491</v>
      </c>
      <c r="F157" s="187" t="s">
        <v>1492</v>
      </c>
      <c r="G157" s="188" t="s">
        <v>1443</v>
      </c>
      <c r="H157" s="189">
        <v>2</v>
      </c>
      <c r="I157" s="190"/>
      <c r="J157" s="191">
        <f>ROUND(I157*H157,2)</f>
        <v>0</v>
      </c>
      <c r="K157" s="187" t="s">
        <v>1777</v>
      </c>
      <c r="L157" s="38"/>
      <c r="M157" s="192" t="s">
        <v>1</v>
      </c>
      <c r="N157" s="193" t="s">
        <v>41</v>
      </c>
      <c r="O157" s="70"/>
      <c r="P157" s="194">
        <f>O157*H157</f>
        <v>0</v>
      </c>
      <c r="Q157" s="194">
        <v>0</v>
      </c>
      <c r="R157" s="194">
        <f>Q157*H157</f>
        <v>0</v>
      </c>
      <c r="S157" s="194">
        <v>0</v>
      </c>
      <c r="T157" s="195">
        <f>S157*H157</f>
        <v>0</v>
      </c>
      <c r="U157" s="33"/>
      <c r="V157" s="33"/>
      <c r="W157" s="33"/>
      <c r="X157" s="33"/>
      <c r="Y157" s="33"/>
      <c r="Z157" s="33"/>
      <c r="AA157" s="33"/>
      <c r="AB157" s="33"/>
      <c r="AC157" s="33"/>
      <c r="AD157" s="33"/>
      <c r="AE157" s="33"/>
      <c r="AR157" s="196" t="s">
        <v>158</v>
      </c>
      <c r="AT157" s="196" t="s">
        <v>153</v>
      </c>
      <c r="AU157" s="196" t="s">
        <v>84</v>
      </c>
      <c r="AY157" s="16" t="s">
        <v>150</v>
      </c>
      <c r="BE157" s="197">
        <f>IF(N157="základní",J157,0)</f>
        <v>0</v>
      </c>
      <c r="BF157" s="197">
        <f>IF(N157="snížená",J157,0)</f>
        <v>0</v>
      </c>
      <c r="BG157" s="197">
        <f>IF(N157="zákl. přenesená",J157,0)</f>
        <v>0</v>
      </c>
      <c r="BH157" s="197">
        <f>IF(N157="sníž. přenesená",J157,0)</f>
        <v>0</v>
      </c>
      <c r="BI157" s="197">
        <f>IF(N157="nulová",J157,0)</f>
        <v>0</v>
      </c>
      <c r="BJ157" s="16" t="s">
        <v>84</v>
      </c>
      <c r="BK157" s="197">
        <f>ROUND(I157*H157,2)</f>
        <v>0</v>
      </c>
      <c r="BL157" s="16" t="s">
        <v>158</v>
      </c>
      <c r="BM157" s="196" t="s">
        <v>339</v>
      </c>
    </row>
    <row r="158" spans="1:65" s="2" customFormat="1" ht="16.5" customHeight="1">
      <c r="A158" s="33"/>
      <c r="B158" s="34"/>
      <c r="C158" s="185" t="s">
        <v>255</v>
      </c>
      <c r="D158" s="185" t="s">
        <v>153</v>
      </c>
      <c r="E158" s="186" t="s">
        <v>1493</v>
      </c>
      <c r="F158" s="187" t="s">
        <v>1494</v>
      </c>
      <c r="G158" s="188" t="s">
        <v>1443</v>
      </c>
      <c r="H158" s="189">
        <v>2</v>
      </c>
      <c r="I158" s="190"/>
      <c r="J158" s="191">
        <f>ROUND(I158*H158,2)</f>
        <v>0</v>
      </c>
      <c r="K158" s="187" t="s">
        <v>1777</v>
      </c>
      <c r="L158" s="38"/>
      <c r="M158" s="192" t="s">
        <v>1</v>
      </c>
      <c r="N158" s="193" t="s">
        <v>41</v>
      </c>
      <c r="O158" s="70"/>
      <c r="P158" s="194">
        <f>O158*H158</f>
        <v>0</v>
      </c>
      <c r="Q158" s="194">
        <v>0</v>
      </c>
      <c r="R158" s="194">
        <f>Q158*H158</f>
        <v>0</v>
      </c>
      <c r="S158" s="194">
        <v>0</v>
      </c>
      <c r="T158" s="195">
        <f>S158*H158</f>
        <v>0</v>
      </c>
      <c r="U158" s="33"/>
      <c r="V158" s="33"/>
      <c r="W158" s="33"/>
      <c r="X158" s="33"/>
      <c r="Y158" s="33"/>
      <c r="Z158" s="33"/>
      <c r="AA158" s="33"/>
      <c r="AB158" s="33"/>
      <c r="AC158" s="33"/>
      <c r="AD158" s="33"/>
      <c r="AE158" s="33"/>
      <c r="AR158" s="196" t="s">
        <v>158</v>
      </c>
      <c r="AT158" s="196" t="s">
        <v>153</v>
      </c>
      <c r="AU158" s="196" t="s">
        <v>84</v>
      </c>
      <c r="AY158" s="16" t="s">
        <v>150</v>
      </c>
      <c r="BE158" s="197">
        <f>IF(N158="základní",J158,0)</f>
        <v>0</v>
      </c>
      <c r="BF158" s="197">
        <f>IF(N158="snížená",J158,0)</f>
        <v>0</v>
      </c>
      <c r="BG158" s="197">
        <f>IF(N158="zákl. přenesená",J158,0)</f>
        <v>0</v>
      </c>
      <c r="BH158" s="197">
        <f>IF(N158="sníž. přenesená",J158,0)</f>
        <v>0</v>
      </c>
      <c r="BI158" s="197">
        <f>IF(N158="nulová",J158,0)</f>
        <v>0</v>
      </c>
      <c r="BJ158" s="16" t="s">
        <v>84</v>
      </c>
      <c r="BK158" s="197">
        <f>ROUND(I158*H158,2)</f>
        <v>0</v>
      </c>
      <c r="BL158" s="16" t="s">
        <v>158</v>
      </c>
      <c r="BM158" s="196" t="s">
        <v>348</v>
      </c>
    </row>
    <row r="159" spans="1:65" s="2" customFormat="1" ht="19.5">
      <c r="A159" s="33"/>
      <c r="B159" s="34"/>
      <c r="C159" s="35"/>
      <c r="D159" s="200" t="s">
        <v>262</v>
      </c>
      <c r="E159" s="35"/>
      <c r="F159" s="221" t="s">
        <v>1465</v>
      </c>
      <c r="G159" s="35"/>
      <c r="H159" s="35"/>
      <c r="I159" s="222"/>
      <c r="J159" s="35"/>
      <c r="K159" s="35"/>
      <c r="L159" s="38"/>
      <c r="M159" s="223"/>
      <c r="N159" s="224"/>
      <c r="O159" s="70"/>
      <c r="P159" s="70"/>
      <c r="Q159" s="70"/>
      <c r="R159" s="70"/>
      <c r="S159" s="70"/>
      <c r="T159" s="71"/>
      <c r="U159" s="33"/>
      <c r="V159" s="33"/>
      <c r="W159" s="33"/>
      <c r="X159" s="33"/>
      <c r="Y159" s="33"/>
      <c r="Z159" s="33"/>
      <c r="AA159" s="33"/>
      <c r="AB159" s="33"/>
      <c r="AC159" s="33"/>
      <c r="AD159" s="33"/>
      <c r="AE159" s="33"/>
      <c r="AT159" s="16" t="s">
        <v>262</v>
      </c>
      <c r="AU159" s="16" t="s">
        <v>84</v>
      </c>
    </row>
    <row r="160" spans="1:65" s="2" customFormat="1" ht="16.5" customHeight="1">
      <c r="A160" s="33"/>
      <c r="B160" s="34"/>
      <c r="C160" s="185" t="s">
        <v>7</v>
      </c>
      <c r="D160" s="185" t="s">
        <v>153</v>
      </c>
      <c r="E160" s="186" t="s">
        <v>1495</v>
      </c>
      <c r="F160" s="187" t="s">
        <v>1496</v>
      </c>
      <c r="G160" s="188" t="s">
        <v>1443</v>
      </c>
      <c r="H160" s="189">
        <v>1</v>
      </c>
      <c r="I160" s="190"/>
      <c r="J160" s="191">
        <f>ROUND(I160*H160,2)</f>
        <v>0</v>
      </c>
      <c r="K160" s="187" t="s">
        <v>1777</v>
      </c>
      <c r="L160" s="38"/>
      <c r="M160" s="192" t="s">
        <v>1</v>
      </c>
      <c r="N160" s="193" t="s">
        <v>41</v>
      </c>
      <c r="O160" s="70"/>
      <c r="P160" s="194">
        <f>O160*H160</f>
        <v>0</v>
      </c>
      <c r="Q160" s="194">
        <v>0</v>
      </c>
      <c r="R160" s="194">
        <f>Q160*H160</f>
        <v>0</v>
      </c>
      <c r="S160" s="194">
        <v>0</v>
      </c>
      <c r="T160" s="195">
        <f>S160*H160</f>
        <v>0</v>
      </c>
      <c r="U160" s="33"/>
      <c r="V160" s="33"/>
      <c r="W160" s="33"/>
      <c r="X160" s="33"/>
      <c r="Y160" s="33"/>
      <c r="Z160" s="33"/>
      <c r="AA160" s="33"/>
      <c r="AB160" s="33"/>
      <c r="AC160" s="33"/>
      <c r="AD160" s="33"/>
      <c r="AE160" s="33"/>
      <c r="AR160" s="196" t="s">
        <v>158</v>
      </c>
      <c r="AT160" s="196" t="s">
        <v>153</v>
      </c>
      <c r="AU160" s="196" t="s">
        <v>84</v>
      </c>
      <c r="AY160" s="16" t="s">
        <v>150</v>
      </c>
      <c r="BE160" s="197">
        <f>IF(N160="základní",J160,0)</f>
        <v>0</v>
      </c>
      <c r="BF160" s="197">
        <f>IF(N160="snížená",J160,0)</f>
        <v>0</v>
      </c>
      <c r="BG160" s="197">
        <f>IF(N160="zákl. přenesená",J160,0)</f>
        <v>0</v>
      </c>
      <c r="BH160" s="197">
        <f>IF(N160="sníž. přenesená",J160,0)</f>
        <v>0</v>
      </c>
      <c r="BI160" s="197">
        <f>IF(N160="nulová",J160,0)</f>
        <v>0</v>
      </c>
      <c r="BJ160" s="16" t="s">
        <v>84</v>
      </c>
      <c r="BK160" s="197">
        <f>ROUND(I160*H160,2)</f>
        <v>0</v>
      </c>
      <c r="BL160" s="16" t="s">
        <v>158</v>
      </c>
      <c r="BM160" s="196" t="s">
        <v>358</v>
      </c>
    </row>
    <row r="161" spans="1:65" s="2" customFormat="1" ht="19.5">
      <c r="A161" s="33"/>
      <c r="B161" s="34"/>
      <c r="C161" s="35"/>
      <c r="D161" s="200" t="s">
        <v>262</v>
      </c>
      <c r="E161" s="35"/>
      <c r="F161" s="221" t="s">
        <v>1465</v>
      </c>
      <c r="G161" s="35"/>
      <c r="H161" s="35"/>
      <c r="I161" s="222"/>
      <c r="J161" s="35"/>
      <c r="K161" s="35"/>
      <c r="L161" s="38"/>
      <c r="M161" s="223"/>
      <c r="N161" s="224"/>
      <c r="O161" s="70"/>
      <c r="P161" s="70"/>
      <c r="Q161" s="70"/>
      <c r="R161" s="70"/>
      <c r="S161" s="70"/>
      <c r="T161" s="71"/>
      <c r="U161" s="33"/>
      <c r="V161" s="33"/>
      <c r="W161" s="33"/>
      <c r="X161" s="33"/>
      <c r="Y161" s="33"/>
      <c r="Z161" s="33"/>
      <c r="AA161" s="33"/>
      <c r="AB161" s="33"/>
      <c r="AC161" s="33"/>
      <c r="AD161" s="33"/>
      <c r="AE161" s="33"/>
      <c r="AT161" s="16" t="s">
        <v>262</v>
      </c>
      <c r="AU161" s="16" t="s">
        <v>84</v>
      </c>
    </row>
    <row r="162" spans="1:65" s="2" customFormat="1" ht="16.5" customHeight="1">
      <c r="A162" s="33"/>
      <c r="B162" s="34"/>
      <c r="C162" s="185" t="s">
        <v>264</v>
      </c>
      <c r="D162" s="185" t="s">
        <v>153</v>
      </c>
      <c r="E162" s="186" t="s">
        <v>1497</v>
      </c>
      <c r="F162" s="187" t="s">
        <v>1467</v>
      </c>
      <c r="G162" s="188" t="s">
        <v>1443</v>
      </c>
      <c r="H162" s="189">
        <v>2</v>
      </c>
      <c r="I162" s="190"/>
      <c r="J162" s="191">
        <f>ROUND(I162*H162,2)</f>
        <v>0</v>
      </c>
      <c r="K162" s="187" t="s">
        <v>1777</v>
      </c>
      <c r="L162" s="38"/>
      <c r="M162" s="192" t="s">
        <v>1</v>
      </c>
      <c r="N162" s="193" t="s">
        <v>41</v>
      </c>
      <c r="O162" s="70"/>
      <c r="P162" s="194">
        <f>O162*H162</f>
        <v>0</v>
      </c>
      <c r="Q162" s="194">
        <v>0</v>
      </c>
      <c r="R162" s="194">
        <f>Q162*H162</f>
        <v>0</v>
      </c>
      <c r="S162" s="194">
        <v>0</v>
      </c>
      <c r="T162" s="195">
        <f>S162*H162</f>
        <v>0</v>
      </c>
      <c r="U162" s="33"/>
      <c r="V162" s="33"/>
      <c r="W162" s="33"/>
      <c r="X162" s="33"/>
      <c r="Y162" s="33"/>
      <c r="Z162" s="33"/>
      <c r="AA162" s="33"/>
      <c r="AB162" s="33"/>
      <c r="AC162" s="33"/>
      <c r="AD162" s="33"/>
      <c r="AE162" s="33"/>
      <c r="AR162" s="196" t="s">
        <v>158</v>
      </c>
      <c r="AT162" s="196" t="s">
        <v>153</v>
      </c>
      <c r="AU162" s="196" t="s">
        <v>84</v>
      </c>
      <c r="AY162" s="16" t="s">
        <v>150</v>
      </c>
      <c r="BE162" s="197">
        <f>IF(N162="základní",J162,0)</f>
        <v>0</v>
      </c>
      <c r="BF162" s="197">
        <f>IF(N162="snížená",J162,0)</f>
        <v>0</v>
      </c>
      <c r="BG162" s="197">
        <f>IF(N162="zákl. přenesená",J162,0)</f>
        <v>0</v>
      </c>
      <c r="BH162" s="197">
        <f>IF(N162="sníž. přenesená",J162,0)</f>
        <v>0</v>
      </c>
      <c r="BI162" s="197">
        <f>IF(N162="nulová",J162,0)</f>
        <v>0</v>
      </c>
      <c r="BJ162" s="16" t="s">
        <v>84</v>
      </c>
      <c r="BK162" s="197">
        <f>ROUND(I162*H162,2)</f>
        <v>0</v>
      </c>
      <c r="BL162" s="16" t="s">
        <v>158</v>
      </c>
      <c r="BM162" s="196" t="s">
        <v>366</v>
      </c>
    </row>
    <row r="163" spans="1:65" s="2" customFormat="1" ht="19.5">
      <c r="A163" s="33"/>
      <c r="B163" s="34"/>
      <c r="C163" s="35"/>
      <c r="D163" s="200" t="s">
        <v>262</v>
      </c>
      <c r="E163" s="35"/>
      <c r="F163" s="221" t="s">
        <v>1465</v>
      </c>
      <c r="G163" s="35"/>
      <c r="H163" s="35"/>
      <c r="I163" s="222"/>
      <c r="J163" s="35"/>
      <c r="K163" s="35"/>
      <c r="L163" s="38"/>
      <c r="M163" s="223"/>
      <c r="N163" s="224"/>
      <c r="O163" s="70"/>
      <c r="P163" s="70"/>
      <c r="Q163" s="70"/>
      <c r="R163" s="70"/>
      <c r="S163" s="70"/>
      <c r="T163" s="71"/>
      <c r="U163" s="33"/>
      <c r="V163" s="33"/>
      <c r="W163" s="33"/>
      <c r="X163" s="33"/>
      <c r="Y163" s="33"/>
      <c r="Z163" s="33"/>
      <c r="AA163" s="33"/>
      <c r="AB163" s="33"/>
      <c r="AC163" s="33"/>
      <c r="AD163" s="33"/>
      <c r="AE163" s="33"/>
      <c r="AT163" s="16" t="s">
        <v>262</v>
      </c>
      <c r="AU163" s="16" t="s">
        <v>84</v>
      </c>
    </row>
    <row r="164" spans="1:65" s="2" customFormat="1" ht="16.5" customHeight="1">
      <c r="A164" s="33"/>
      <c r="B164" s="34"/>
      <c r="C164" s="185" t="s">
        <v>270</v>
      </c>
      <c r="D164" s="185" t="s">
        <v>153</v>
      </c>
      <c r="E164" s="186" t="s">
        <v>1498</v>
      </c>
      <c r="F164" s="187" t="s">
        <v>1499</v>
      </c>
      <c r="G164" s="188" t="s">
        <v>1443</v>
      </c>
      <c r="H164" s="189">
        <v>1</v>
      </c>
      <c r="I164" s="190"/>
      <c r="J164" s="191">
        <f>ROUND(I164*H164,2)</f>
        <v>0</v>
      </c>
      <c r="K164" s="187" t="s">
        <v>1777</v>
      </c>
      <c r="L164" s="38"/>
      <c r="M164" s="192" t="s">
        <v>1</v>
      </c>
      <c r="N164" s="193" t="s">
        <v>41</v>
      </c>
      <c r="O164" s="70"/>
      <c r="P164" s="194">
        <f>O164*H164</f>
        <v>0</v>
      </c>
      <c r="Q164" s="194">
        <v>0</v>
      </c>
      <c r="R164" s="194">
        <f>Q164*H164</f>
        <v>0</v>
      </c>
      <c r="S164" s="194">
        <v>0</v>
      </c>
      <c r="T164" s="195">
        <f>S164*H164</f>
        <v>0</v>
      </c>
      <c r="U164" s="33"/>
      <c r="V164" s="33"/>
      <c r="W164" s="33"/>
      <c r="X164" s="33"/>
      <c r="Y164" s="33"/>
      <c r="Z164" s="33"/>
      <c r="AA164" s="33"/>
      <c r="AB164" s="33"/>
      <c r="AC164" s="33"/>
      <c r="AD164" s="33"/>
      <c r="AE164" s="33"/>
      <c r="AR164" s="196" t="s">
        <v>158</v>
      </c>
      <c r="AT164" s="196" t="s">
        <v>153</v>
      </c>
      <c r="AU164" s="196" t="s">
        <v>84</v>
      </c>
      <c r="AY164" s="16" t="s">
        <v>150</v>
      </c>
      <c r="BE164" s="197">
        <f>IF(N164="základní",J164,0)</f>
        <v>0</v>
      </c>
      <c r="BF164" s="197">
        <f>IF(N164="snížená",J164,0)</f>
        <v>0</v>
      </c>
      <c r="BG164" s="197">
        <f>IF(N164="zákl. přenesená",J164,0)</f>
        <v>0</v>
      </c>
      <c r="BH164" s="197">
        <f>IF(N164="sníž. přenesená",J164,0)</f>
        <v>0</v>
      </c>
      <c r="BI164" s="197">
        <f>IF(N164="nulová",J164,0)</f>
        <v>0</v>
      </c>
      <c r="BJ164" s="16" t="s">
        <v>84</v>
      </c>
      <c r="BK164" s="197">
        <f>ROUND(I164*H164,2)</f>
        <v>0</v>
      </c>
      <c r="BL164" s="16" t="s">
        <v>158</v>
      </c>
      <c r="BM164" s="196" t="s">
        <v>374</v>
      </c>
    </row>
    <row r="165" spans="1:65" s="2" customFormat="1" ht="19.5">
      <c r="A165" s="33"/>
      <c r="B165" s="34"/>
      <c r="C165" s="35"/>
      <c r="D165" s="200" t="s">
        <v>262</v>
      </c>
      <c r="E165" s="35"/>
      <c r="F165" s="221" t="s">
        <v>1465</v>
      </c>
      <c r="G165" s="35"/>
      <c r="H165" s="35"/>
      <c r="I165" s="222"/>
      <c r="J165" s="35"/>
      <c r="K165" s="35"/>
      <c r="L165" s="38"/>
      <c r="M165" s="223"/>
      <c r="N165" s="224"/>
      <c r="O165" s="70"/>
      <c r="P165" s="70"/>
      <c r="Q165" s="70"/>
      <c r="R165" s="70"/>
      <c r="S165" s="70"/>
      <c r="T165" s="71"/>
      <c r="U165" s="33"/>
      <c r="V165" s="33"/>
      <c r="W165" s="33"/>
      <c r="X165" s="33"/>
      <c r="Y165" s="33"/>
      <c r="Z165" s="33"/>
      <c r="AA165" s="33"/>
      <c r="AB165" s="33"/>
      <c r="AC165" s="33"/>
      <c r="AD165" s="33"/>
      <c r="AE165" s="33"/>
      <c r="AT165" s="16" t="s">
        <v>262</v>
      </c>
      <c r="AU165" s="16" t="s">
        <v>84</v>
      </c>
    </row>
    <row r="166" spans="1:65" s="2" customFormat="1" ht="16.5" customHeight="1">
      <c r="A166" s="33"/>
      <c r="B166" s="34"/>
      <c r="C166" s="185" t="s">
        <v>277</v>
      </c>
      <c r="D166" s="185" t="s">
        <v>153</v>
      </c>
      <c r="E166" s="186" t="s">
        <v>1500</v>
      </c>
      <c r="F166" s="187" t="s">
        <v>1501</v>
      </c>
      <c r="G166" s="188" t="s">
        <v>1470</v>
      </c>
      <c r="H166" s="189">
        <v>3</v>
      </c>
      <c r="I166" s="190"/>
      <c r="J166" s="191">
        <f>ROUND(I166*H166,2)</f>
        <v>0</v>
      </c>
      <c r="K166" s="187" t="s">
        <v>1777</v>
      </c>
      <c r="L166" s="38"/>
      <c r="M166" s="192" t="s">
        <v>1</v>
      </c>
      <c r="N166" s="193" t="s">
        <v>41</v>
      </c>
      <c r="O166" s="70"/>
      <c r="P166" s="194">
        <f>O166*H166</f>
        <v>0</v>
      </c>
      <c r="Q166" s="194">
        <v>0</v>
      </c>
      <c r="R166" s="194">
        <f>Q166*H166</f>
        <v>0</v>
      </c>
      <c r="S166" s="194">
        <v>0</v>
      </c>
      <c r="T166" s="195">
        <f>S166*H166</f>
        <v>0</v>
      </c>
      <c r="U166" s="33"/>
      <c r="V166" s="33"/>
      <c r="W166" s="33"/>
      <c r="X166" s="33"/>
      <c r="Y166" s="33"/>
      <c r="Z166" s="33"/>
      <c r="AA166" s="33"/>
      <c r="AB166" s="33"/>
      <c r="AC166" s="33"/>
      <c r="AD166" s="33"/>
      <c r="AE166" s="33"/>
      <c r="AR166" s="196" t="s">
        <v>158</v>
      </c>
      <c r="AT166" s="196" t="s">
        <v>153</v>
      </c>
      <c r="AU166" s="196" t="s">
        <v>84</v>
      </c>
      <c r="AY166" s="16" t="s">
        <v>150</v>
      </c>
      <c r="BE166" s="197">
        <f>IF(N166="základní",J166,0)</f>
        <v>0</v>
      </c>
      <c r="BF166" s="197">
        <f>IF(N166="snížená",J166,0)</f>
        <v>0</v>
      </c>
      <c r="BG166" s="197">
        <f>IF(N166="zákl. přenesená",J166,0)</f>
        <v>0</v>
      </c>
      <c r="BH166" s="197">
        <f>IF(N166="sníž. přenesená",J166,0)</f>
        <v>0</v>
      </c>
      <c r="BI166" s="197">
        <f>IF(N166="nulová",J166,0)</f>
        <v>0</v>
      </c>
      <c r="BJ166" s="16" t="s">
        <v>84</v>
      </c>
      <c r="BK166" s="197">
        <f>ROUND(I166*H166,2)</f>
        <v>0</v>
      </c>
      <c r="BL166" s="16" t="s">
        <v>158</v>
      </c>
      <c r="BM166" s="196" t="s">
        <v>383</v>
      </c>
    </row>
    <row r="167" spans="1:65" s="2" customFormat="1" ht="19.5">
      <c r="A167" s="33"/>
      <c r="B167" s="34"/>
      <c r="C167" s="35"/>
      <c r="D167" s="200" t="s">
        <v>262</v>
      </c>
      <c r="E167" s="35"/>
      <c r="F167" s="221" t="s">
        <v>1465</v>
      </c>
      <c r="G167" s="35"/>
      <c r="H167" s="35"/>
      <c r="I167" s="222"/>
      <c r="J167" s="35"/>
      <c r="K167" s="35"/>
      <c r="L167" s="38"/>
      <c r="M167" s="223"/>
      <c r="N167" s="224"/>
      <c r="O167" s="70"/>
      <c r="P167" s="70"/>
      <c r="Q167" s="70"/>
      <c r="R167" s="70"/>
      <c r="S167" s="70"/>
      <c r="T167" s="71"/>
      <c r="U167" s="33"/>
      <c r="V167" s="33"/>
      <c r="W167" s="33"/>
      <c r="X167" s="33"/>
      <c r="Y167" s="33"/>
      <c r="Z167" s="33"/>
      <c r="AA167" s="33"/>
      <c r="AB167" s="33"/>
      <c r="AC167" s="33"/>
      <c r="AD167" s="33"/>
      <c r="AE167" s="33"/>
      <c r="AT167" s="16" t="s">
        <v>262</v>
      </c>
      <c r="AU167" s="16" t="s">
        <v>84</v>
      </c>
    </row>
    <row r="168" spans="1:65" s="2" customFormat="1" ht="16.5" customHeight="1">
      <c r="A168" s="33"/>
      <c r="B168" s="34"/>
      <c r="C168" s="185" t="s">
        <v>282</v>
      </c>
      <c r="D168" s="185" t="s">
        <v>153</v>
      </c>
      <c r="E168" s="186" t="s">
        <v>1502</v>
      </c>
      <c r="F168" s="187" t="s">
        <v>1503</v>
      </c>
      <c r="G168" s="188" t="s">
        <v>1470</v>
      </c>
      <c r="H168" s="189">
        <v>2</v>
      </c>
      <c r="I168" s="190"/>
      <c r="J168" s="191">
        <f>ROUND(I168*H168,2)</f>
        <v>0</v>
      </c>
      <c r="K168" s="187" t="s">
        <v>1777</v>
      </c>
      <c r="L168" s="38"/>
      <c r="M168" s="192" t="s">
        <v>1</v>
      </c>
      <c r="N168" s="193" t="s">
        <v>41</v>
      </c>
      <c r="O168" s="70"/>
      <c r="P168" s="194">
        <f>O168*H168</f>
        <v>0</v>
      </c>
      <c r="Q168" s="194">
        <v>0</v>
      </c>
      <c r="R168" s="194">
        <f>Q168*H168</f>
        <v>0</v>
      </c>
      <c r="S168" s="194">
        <v>0</v>
      </c>
      <c r="T168" s="195">
        <f>S168*H168</f>
        <v>0</v>
      </c>
      <c r="U168" s="33"/>
      <c r="V168" s="33"/>
      <c r="W168" s="33"/>
      <c r="X168" s="33"/>
      <c r="Y168" s="33"/>
      <c r="Z168" s="33"/>
      <c r="AA168" s="33"/>
      <c r="AB168" s="33"/>
      <c r="AC168" s="33"/>
      <c r="AD168" s="33"/>
      <c r="AE168" s="33"/>
      <c r="AR168" s="196" t="s">
        <v>158</v>
      </c>
      <c r="AT168" s="196" t="s">
        <v>153</v>
      </c>
      <c r="AU168" s="196" t="s">
        <v>84</v>
      </c>
      <c r="AY168" s="16" t="s">
        <v>150</v>
      </c>
      <c r="BE168" s="197">
        <f>IF(N168="základní",J168,0)</f>
        <v>0</v>
      </c>
      <c r="BF168" s="197">
        <f>IF(N168="snížená",J168,0)</f>
        <v>0</v>
      </c>
      <c r="BG168" s="197">
        <f>IF(N168="zákl. přenesená",J168,0)</f>
        <v>0</v>
      </c>
      <c r="BH168" s="197">
        <f>IF(N168="sníž. přenesená",J168,0)</f>
        <v>0</v>
      </c>
      <c r="BI168" s="197">
        <f>IF(N168="nulová",J168,0)</f>
        <v>0</v>
      </c>
      <c r="BJ168" s="16" t="s">
        <v>84</v>
      </c>
      <c r="BK168" s="197">
        <f>ROUND(I168*H168,2)</f>
        <v>0</v>
      </c>
      <c r="BL168" s="16" t="s">
        <v>158</v>
      </c>
      <c r="BM168" s="196" t="s">
        <v>392</v>
      </c>
    </row>
    <row r="169" spans="1:65" s="2" customFormat="1" ht="19.5">
      <c r="A169" s="33"/>
      <c r="B169" s="34"/>
      <c r="C169" s="35"/>
      <c r="D169" s="200" t="s">
        <v>262</v>
      </c>
      <c r="E169" s="35"/>
      <c r="F169" s="221" t="s">
        <v>1465</v>
      </c>
      <c r="G169" s="35"/>
      <c r="H169" s="35"/>
      <c r="I169" s="222"/>
      <c r="J169" s="35"/>
      <c r="K169" s="35"/>
      <c r="L169" s="38"/>
      <c r="M169" s="223"/>
      <c r="N169" s="224"/>
      <c r="O169" s="70"/>
      <c r="P169" s="70"/>
      <c r="Q169" s="70"/>
      <c r="R169" s="70"/>
      <c r="S169" s="70"/>
      <c r="T169" s="71"/>
      <c r="U169" s="33"/>
      <c r="V169" s="33"/>
      <c r="W169" s="33"/>
      <c r="X169" s="33"/>
      <c r="Y169" s="33"/>
      <c r="Z169" s="33"/>
      <c r="AA169" s="33"/>
      <c r="AB169" s="33"/>
      <c r="AC169" s="33"/>
      <c r="AD169" s="33"/>
      <c r="AE169" s="33"/>
      <c r="AT169" s="16" t="s">
        <v>262</v>
      </c>
      <c r="AU169" s="16" t="s">
        <v>84</v>
      </c>
    </row>
    <row r="170" spans="1:65" s="2" customFormat="1" ht="24.2" customHeight="1">
      <c r="A170" s="33"/>
      <c r="B170" s="34"/>
      <c r="C170" s="185" t="s">
        <v>287</v>
      </c>
      <c r="D170" s="185" t="s">
        <v>153</v>
      </c>
      <c r="E170" s="186" t="s">
        <v>1504</v>
      </c>
      <c r="F170" s="187" t="s">
        <v>1474</v>
      </c>
      <c r="G170" s="188" t="s">
        <v>156</v>
      </c>
      <c r="H170" s="189">
        <v>11</v>
      </c>
      <c r="I170" s="190"/>
      <c r="J170" s="191">
        <f>ROUND(I170*H170,2)</f>
        <v>0</v>
      </c>
      <c r="K170" s="187" t="s">
        <v>1777</v>
      </c>
      <c r="L170" s="38"/>
      <c r="M170" s="192" t="s">
        <v>1</v>
      </c>
      <c r="N170" s="193" t="s">
        <v>41</v>
      </c>
      <c r="O170" s="70"/>
      <c r="P170" s="194">
        <f>O170*H170</f>
        <v>0</v>
      </c>
      <c r="Q170" s="194">
        <v>0</v>
      </c>
      <c r="R170" s="194">
        <f>Q170*H170</f>
        <v>0</v>
      </c>
      <c r="S170" s="194">
        <v>0</v>
      </c>
      <c r="T170" s="195">
        <f>S170*H170</f>
        <v>0</v>
      </c>
      <c r="U170" s="33"/>
      <c r="V170" s="33"/>
      <c r="W170" s="33"/>
      <c r="X170" s="33"/>
      <c r="Y170" s="33"/>
      <c r="Z170" s="33"/>
      <c r="AA170" s="33"/>
      <c r="AB170" s="33"/>
      <c r="AC170" s="33"/>
      <c r="AD170" s="33"/>
      <c r="AE170" s="33"/>
      <c r="AR170" s="196" t="s">
        <v>158</v>
      </c>
      <c r="AT170" s="196" t="s">
        <v>153</v>
      </c>
      <c r="AU170" s="196" t="s">
        <v>84</v>
      </c>
      <c r="AY170" s="16" t="s">
        <v>150</v>
      </c>
      <c r="BE170" s="197">
        <f>IF(N170="základní",J170,0)</f>
        <v>0</v>
      </c>
      <c r="BF170" s="197">
        <f>IF(N170="snížená",J170,0)</f>
        <v>0</v>
      </c>
      <c r="BG170" s="197">
        <f>IF(N170="zákl. přenesená",J170,0)</f>
        <v>0</v>
      </c>
      <c r="BH170" s="197">
        <f>IF(N170="sníž. přenesená",J170,0)</f>
        <v>0</v>
      </c>
      <c r="BI170" s="197">
        <f>IF(N170="nulová",J170,0)</f>
        <v>0</v>
      </c>
      <c r="BJ170" s="16" t="s">
        <v>84</v>
      </c>
      <c r="BK170" s="197">
        <f>ROUND(I170*H170,2)</f>
        <v>0</v>
      </c>
      <c r="BL170" s="16" t="s">
        <v>158</v>
      </c>
      <c r="BM170" s="196" t="s">
        <v>400</v>
      </c>
    </row>
    <row r="171" spans="1:65" s="2" customFormat="1" ht="19.5">
      <c r="A171" s="33"/>
      <c r="B171" s="34"/>
      <c r="C171" s="35"/>
      <c r="D171" s="200" t="s">
        <v>262</v>
      </c>
      <c r="E171" s="35"/>
      <c r="F171" s="221" t="s">
        <v>1505</v>
      </c>
      <c r="G171" s="35"/>
      <c r="H171" s="35"/>
      <c r="I171" s="222"/>
      <c r="J171" s="35"/>
      <c r="K171" s="35"/>
      <c r="L171" s="38"/>
      <c r="M171" s="223"/>
      <c r="N171" s="224"/>
      <c r="O171" s="70"/>
      <c r="P171" s="70"/>
      <c r="Q171" s="70"/>
      <c r="R171" s="70"/>
      <c r="S171" s="70"/>
      <c r="T171" s="71"/>
      <c r="U171" s="33"/>
      <c r="V171" s="33"/>
      <c r="W171" s="33"/>
      <c r="X171" s="33"/>
      <c r="Y171" s="33"/>
      <c r="Z171" s="33"/>
      <c r="AA171" s="33"/>
      <c r="AB171" s="33"/>
      <c r="AC171" s="33"/>
      <c r="AD171" s="33"/>
      <c r="AE171" s="33"/>
      <c r="AT171" s="16" t="s">
        <v>262</v>
      </c>
      <c r="AU171" s="16" t="s">
        <v>84</v>
      </c>
    </row>
    <row r="172" spans="1:65" s="12" customFormat="1" ht="25.9" customHeight="1">
      <c r="B172" s="169"/>
      <c r="C172" s="170"/>
      <c r="D172" s="171" t="s">
        <v>75</v>
      </c>
      <c r="E172" s="172" t="s">
        <v>1506</v>
      </c>
      <c r="F172" s="172" t="s">
        <v>1507</v>
      </c>
      <c r="G172" s="170"/>
      <c r="H172" s="170"/>
      <c r="I172" s="173"/>
      <c r="J172" s="174">
        <f>BK172</f>
        <v>0</v>
      </c>
      <c r="K172" s="170"/>
      <c r="L172" s="175"/>
      <c r="M172" s="176"/>
      <c r="N172" s="177"/>
      <c r="O172" s="177"/>
      <c r="P172" s="178">
        <f>P173</f>
        <v>0</v>
      </c>
      <c r="Q172" s="177"/>
      <c r="R172" s="178">
        <f>R173</f>
        <v>0</v>
      </c>
      <c r="S172" s="177"/>
      <c r="T172" s="179">
        <f>T173</f>
        <v>0</v>
      </c>
      <c r="AR172" s="180" t="s">
        <v>84</v>
      </c>
      <c r="AT172" s="181" t="s">
        <v>75</v>
      </c>
      <c r="AU172" s="181" t="s">
        <v>76</v>
      </c>
      <c r="AY172" s="180" t="s">
        <v>150</v>
      </c>
      <c r="BK172" s="182">
        <f>BK173</f>
        <v>0</v>
      </c>
    </row>
    <row r="173" spans="1:65" s="2" customFormat="1" ht="37.9" customHeight="1">
      <c r="A173" s="33"/>
      <c r="B173" s="34"/>
      <c r="C173" s="185" t="s">
        <v>291</v>
      </c>
      <c r="D173" s="185" t="s">
        <v>153</v>
      </c>
      <c r="E173" s="186" t="s">
        <v>1508</v>
      </c>
      <c r="F173" s="187" t="s">
        <v>1509</v>
      </c>
      <c r="G173" s="188" t="s">
        <v>1115</v>
      </c>
      <c r="H173" s="189">
        <v>150</v>
      </c>
      <c r="I173" s="190"/>
      <c r="J173" s="191">
        <f>ROUND(I173*H173,2)</f>
        <v>0</v>
      </c>
      <c r="K173" s="187" t="s">
        <v>1777</v>
      </c>
      <c r="L173" s="38"/>
      <c r="M173" s="192" t="s">
        <v>1</v>
      </c>
      <c r="N173" s="193" t="s">
        <v>41</v>
      </c>
      <c r="O173" s="70"/>
      <c r="P173" s="194">
        <f>O173*H173</f>
        <v>0</v>
      </c>
      <c r="Q173" s="194">
        <v>0</v>
      </c>
      <c r="R173" s="194">
        <f>Q173*H173</f>
        <v>0</v>
      </c>
      <c r="S173" s="194">
        <v>0</v>
      </c>
      <c r="T173" s="195">
        <f>S173*H173</f>
        <v>0</v>
      </c>
      <c r="U173" s="33"/>
      <c r="V173" s="33"/>
      <c r="W173" s="33"/>
      <c r="X173" s="33"/>
      <c r="Y173" s="33"/>
      <c r="Z173" s="33"/>
      <c r="AA173" s="33"/>
      <c r="AB173" s="33"/>
      <c r="AC173" s="33"/>
      <c r="AD173" s="33"/>
      <c r="AE173" s="33"/>
      <c r="AR173" s="196" t="s">
        <v>158</v>
      </c>
      <c r="AT173" s="196" t="s">
        <v>153</v>
      </c>
      <c r="AU173" s="196" t="s">
        <v>84</v>
      </c>
      <c r="AY173" s="16" t="s">
        <v>150</v>
      </c>
      <c r="BE173" s="197">
        <f>IF(N173="základní",J173,0)</f>
        <v>0</v>
      </c>
      <c r="BF173" s="197">
        <f>IF(N173="snížená",J173,0)</f>
        <v>0</v>
      </c>
      <c r="BG173" s="197">
        <f>IF(N173="zákl. přenesená",J173,0)</f>
        <v>0</v>
      </c>
      <c r="BH173" s="197">
        <f>IF(N173="sníž. přenesená",J173,0)</f>
        <v>0</v>
      </c>
      <c r="BI173" s="197">
        <f>IF(N173="nulová",J173,0)</f>
        <v>0</v>
      </c>
      <c r="BJ173" s="16" t="s">
        <v>84</v>
      </c>
      <c r="BK173" s="197">
        <f>ROUND(I173*H173,2)</f>
        <v>0</v>
      </c>
      <c r="BL173" s="16" t="s">
        <v>158</v>
      </c>
      <c r="BM173" s="196" t="s">
        <v>411</v>
      </c>
    </row>
    <row r="174" spans="1:65" s="12" customFormat="1" ht="25.9" customHeight="1">
      <c r="B174" s="169"/>
      <c r="C174" s="170"/>
      <c r="D174" s="171" t="s">
        <v>75</v>
      </c>
      <c r="E174" s="172" t="s">
        <v>1510</v>
      </c>
      <c r="F174" s="172" t="s">
        <v>1511</v>
      </c>
      <c r="G174" s="170"/>
      <c r="H174" s="170"/>
      <c r="I174" s="173"/>
      <c r="J174" s="174">
        <f>BK174</f>
        <v>0</v>
      </c>
      <c r="K174" s="170"/>
      <c r="L174" s="175"/>
      <c r="M174" s="176"/>
      <c r="N174" s="177"/>
      <c r="O174" s="177"/>
      <c r="P174" s="178">
        <f>SUM(P175:P183)</f>
        <v>0</v>
      </c>
      <c r="Q174" s="177"/>
      <c r="R174" s="178">
        <f>SUM(R175:R183)</f>
        <v>0</v>
      </c>
      <c r="S174" s="177"/>
      <c r="T174" s="179">
        <f>SUM(T175:T183)</f>
        <v>0</v>
      </c>
      <c r="AR174" s="180" t="s">
        <v>84</v>
      </c>
      <c r="AT174" s="181" t="s">
        <v>75</v>
      </c>
      <c r="AU174" s="181" t="s">
        <v>76</v>
      </c>
      <c r="AY174" s="180" t="s">
        <v>150</v>
      </c>
      <c r="BK174" s="182">
        <f>SUM(BK175:BK183)</f>
        <v>0</v>
      </c>
    </row>
    <row r="175" spans="1:65" s="2" customFormat="1" ht="16.5" customHeight="1">
      <c r="A175" s="33"/>
      <c r="B175" s="34"/>
      <c r="C175" s="185" t="s">
        <v>295</v>
      </c>
      <c r="D175" s="185" t="s">
        <v>153</v>
      </c>
      <c r="E175" s="186" t="s">
        <v>1512</v>
      </c>
      <c r="F175" s="187" t="s">
        <v>1513</v>
      </c>
      <c r="G175" s="188" t="s">
        <v>649</v>
      </c>
      <c r="H175" s="189">
        <v>1</v>
      </c>
      <c r="I175" s="190"/>
      <c r="J175" s="191">
        <f>ROUND(I175*H175,2)</f>
        <v>0</v>
      </c>
      <c r="K175" s="187" t="s">
        <v>1777</v>
      </c>
      <c r="L175" s="38"/>
      <c r="M175" s="192" t="s">
        <v>1</v>
      </c>
      <c r="N175" s="193" t="s">
        <v>41</v>
      </c>
      <c r="O175" s="70"/>
      <c r="P175" s="194">
        <f>O175*H175</f>
        <v>0</v>
      </c>
      <c r="Q175" s="194">
        <v>0</v>
      </c>
      <c r="R175" s="194">
        <f>Q175*H175</f>
        <v>0</v>
      </c>
      <c r="S175" s="194">
        <v>0</v>
      </c>
      <c r="T175" s="195">
        <f>S175*H175</f>
        <v>0</v>
      </c>
      <c r="U175" s="33"/>
      <c r="V175" s="33"/>
      <c r="W175" s="33"/>
      <c r="X175" s="33"/>
      <c r="Y175" s="33"/>
      <c r="Z175" s="33"/>
      <c r="AA175" s="33"/>
      <c r="AB175" s="33"/>
      <c r="AC175" s="33"/>
      <c r="AD175" s="33"/>
      <c r="AE175" s="33"/>
      <c r="AR175" s="196" t="s">
        <v>158</v>
      </c>
      <c r="AT175" s="196" t="s">
        <v>153</v>
      </c>
      <c r="AU175" s="196" t="s">
        <v>84</v>
      </c>
      <c r="AY175" s="16" t="s">
        <v>150</v>
      </c>
      <c r="BE175" s="197">
        <f>IF(N175="základní",J175,0)</f>
        <v>0</v>
      </c>
      <c r="BF175" s="197">
        <f>IF(N175="snížená",J175,0)</f>
        <v>0</v>
      </c>
      <c r="BG175" s="197">
        <f>IF(N175="zákl. přenesená",J175,0)</f>
        <v>0</v>
      </c>
      <c r="BH175" s="197">
        <f>IF(N175="sníž. přenesená",J175,0)</f>
        <v>0</v>
      </c>
      <c r="BI175" s="197">
        <f>IF(N175="nulová",J175,0)</f>
        <v>0</v>
      </c>
      <c r="BJ175" s="16" t="s">
        <v>84</v>
      </c>
      <c r="BK175" s="197">
        <f>ROUND(I175*H175,2)</f>
        <v>0</v>
      </c>
      <c r="BL175" s="16" t="s">
        <v>158</v>
      </c>
      <c r="BM175" s="196" t="s">
        <v>429</v>
      </c>
    </row>
    <row r="176" spans="1:65" s="2" customFormat="1" ht="16.5" customHeight="1">
      <c r="A176" s="33"/>
      <c r="B176" s="34"/>
      <c r="C176" s="185" t="s">
        <v>299</v>
      </c>
      <c r="D176" s="185" t="s">
        <v>153</v>
      </c>
      <c r="E176" s="186" t="s">
        <v>1514</v>
      </c>
      <c r="F176" s="187" t="s">
        <v>1515</v>
      </c>
      <c r="G176" s="188" t="s">
        <v>649</v>
      </c>
      <c r="H176" s="189">
        <v>1</v>
      </c>
      <c r="I176" s="190"/>
      <c r="J176" s="191">
        <f>ROUND(I176*H176,2)</f>
        <v>0</v>
      </c>
      <c r="K176" s="187" t="s">
        <v>1777</v>
      </c>
      <c r="L176" s="38"/>
      <c r="M176" s="192" t="s">
        <v>1</v>
      </c>
      <c r="N176" s="193" t="s">
        <v>41</v>
      </c>
      <c r="O176" s="70"/>
      <c r="P176" s="194">
        <f>O176*H176</f>
        <v>0</v>
      </c>
      <c r="Q176" s="194">
        <v>0</v>
      </c>
      <c r="R176" s="194">
        <f>Q176*H176</f>
        <v>0</v>
      </c>
      <c r="S176" s="194">
        <v>0</v>
      </c>
      <c r="T176" s="195">
        <f>S176*H176</f>
        <v>0</v>
      </c>
      <c r="U176" s="33"/>
      <c r="V176" s="33"/>
      <c r="W176" s="33"/>
      <c r="X176" s="33"/>
      <c r="Y176" s="33"/>
      <c r="Z176" s="33"/>
      <c r="AA176" s="33"/>
      <c r="AB176" s="33"/>
      <c r="AC176" s="33"/>
      <c r="AD176" s="33"/>
      <c r="AE176" s="33"/>
      <c r="AR176" s="196" t="s">
        <v>158</v>
      </c>
      <c r="AT176" s="196" t="s">
        <v>153</v>
      </c>
      <c r="AU176" s="196" t="s">
        <v>84</v>
      </c>
      <c r="AY176" s="16" t="s">
        <v>150</v>
      </c>
      <c r="BE176" s="197">
        <f>IF(N176="základní",J176,0)</f>
        <v>0</v>
      </c>
      <c r="BF176" s="197">
        <f>IF(N176="snížená",J176,0)</f>
        <v>0</v>
      </c>
      <c r="BG176" s="197">
        <f>IF(N176="zákl. přenesená",J176,0)</f>
        <v>0</v>
      </c>
      <c r="BH176" s="197">
        <f>IF(N176="sníž. přenesená",J176,0)</f>
        <v>0</v>
      </c>
      <c r="BI176" s="197">
        <f>IF(N176="nulová",J176,0)</f>
        <v>0</v>
      </c>
      <c r="BJ176" s="16" t="s">
        <v>84</v>
      </c>
      <c r="BK176" s="197">
        <f>ROUND(I176*H176,2)</f>
        <v>0</v>
      </c>
      <c r="BL176" s="16" t="s">
        <v>158</v>
      </c>
      <c r="BM176" s="196" t="s">
        <v>440</v>
      </c>
    </row>
    <row r="177" spans="1:65" s="2" customFormat="1" ht="16.5" customHeight="1">
      <c r="A177" s="33"/>
      <c r="B177" s="34"/>
      <c r="C177" s="185" t="s">
        <v>303</v>
      </c>
      <c r="D177" s="185" t="s">
        <v>153</v>
      </c>
      <c r="E177" s="186" t="s">
        <v>1516</v>
      </c>
      <c r="F177" s="187" t="s">
        <v>1517</v>
      </c>
      <c r="G177" s="188" t="s">
        <v>649</v>
      </c>
      <c r="H177" s="189">
        <v>1</v>
      </c>
      <c r="I177" s="190"/>
      <c r="J177" s="191">
        <f>ROUND(I177*H177,2)</f>
        <v>0</v>
      </c>
      <c r="K177" s="187" t="s">
        <v>1777</v>
      </c>
      <c r="L177" s="38"/>
      <c r="M177" s="192" t="s">
        <v>1</v>
      </c>
      <c r="N177" s="193" t="s">
        <v>41</v>
      </c>
      <c r="O177" s="70"/>
      <c r="P177" s="194">
        <f>O177*H177</f>
        <v>0</v>
      </c>
      <c r="Q177" s="194">
        <v>0</v>
      </c>
      <c r="R177" s="194">
        <f>Q177*H177</f>
        <v>0</v>
      </c>
      <c r="S177" s="194">
        <v>0</v>
      </c>
      <c r="T177" s="195">
        <f>S177*H177</f>
        <v>0</v>
      </c>
      <c r="U177" s="33"/>
      <c r="V177" s="33"/>
      <c r="W177" s="33"/>
      <c r="X177" s="33"/>
      <c r="Y177" s="33"/>
      <c r="Z177" s="33"/>
      <c r="AA177" s="33"/>
      <c r="AB177" s="33"/>
      <c r="AC177" s="33"/>
      <c r="AD177" s="33"/>
      <c r="AE177" s="33"/>
      <c r="AR177" s="196" t="s">
        <v>158</v>
      </c>
      <c r="AT177" s="196" t="s">
        <v>153</v>
      </c>
      <c r="AU177" s="196" t="s">
        <v>84</v>
      </c>
      <c r="AY177" s="16" t="s">
        <v>150</v>
      </c>
      <c r="BE177" s="197">
        <f>IF(N177="základní",J177,0)</f>
        <v>0</v>
      </c>
      <c r="BF177" s="197">
        <f>IF(N177="snížená",J177,0)</f>
        <v>0</v>
      </c>
      <c r="BG177" s="197">
        <f>IF(N177="zákl. přenesená",J177,0)</f>
        <v>0</v>
      </c>
      <c r="BH177" s="197">
        <f>IF(N177="sníž. přenesená",J177,0)</f>
        <v>0</v>
      </c>
      <c r="BI177" s="197">
        <f>IF(N177="nulová",J177,0)</f>
        <v>0</v>
      </c>
      <c r="BJ177" s="16" t="s">
        <v>84</v>
      </c>
      <c r="BK177" s="197">
        <f>ROUND(I177*H177,2)</f>
        <v>0</v>
      </c>
      <c r="BL177" s="16" t="s">
        <v>158</v>
      </c>
      <c r="BM177" s="196" t="s">
        <v>462</v>
      </c>
    </row>
    <row r="178" spans="1:65" s="2" customFormat="1" ht="24.2" customHeight="1">
      <c r="A178" s="33"/>
      <c r="B178" s="34"/>
      <c r="C178" s="185" t="s">
        <v>308</v>
      </c>
      <c r="D178" s="185" t="s">
        <v>153</v>
      </c>
      <c r="E178" s="186" t="s">
        <v>1518</v>
      </c>
      <c r="F178" s="187" t="s">
        <v>1519</v>
      </c>
      <c r="G178" s="188" t="s">
        <v>649</v>
      </c>
      <c r="H178" s="189">
        <v>1</v>
      </c>
      <c r="I178" s="190"/>
      <c r="J178" s="191">
        <f>ROUND(I178*H178,2)</f>
        <v>0</v>
      </c>
      <c r="K178" s="187" t="s">
        <v>1777</v>
      </c>
      <c r="L178" s="38"/>
      <c r="M178" s="192" t="s">
        <v>1</v>
      </c>
      <c r="N178" s="193" t="s">
        <v>41</v>
      </c>
      <c r="O178" s="70"/>
      <c r="P178" s="194">
        <f>O178*H178</f>
        <v>0</v>
      </c>
      <c r="Q178" s="194">
        <v>0</v>
      </c>
      <c r="R178" s="194">
        <f>Q178*H178</f>
        <v>0</v>
      </c>
      <c r="S178" s="194">
        <v>0</v>
      </c>
      <c r="T178" s="195">
        <f>S178*H178</f>
        <v>0</v>
      </c>
      <c r="U178" s="33"/>
      <c r="V178" s="33"/>
      <c r="W178" s="33"/>
      <c r="X178" s="33"/>
      <c r="Y178" s="33"/>
      <c r="Z178" s="33"/>
      <c r="AA178" s="33"/>
      <c r="AB178" s="33"/>
      <c r="AC178" s="33"/>
      <c r="AD178" s="33"/>
      <c r="AE178" s="33"/>
      <c r="AR178" s="196" t="s">
        <v>158</v>
      </c>
      <c r="AT178" s="196" t="s">
        <v>153</v>
      </c>
      <c r="AU178" s="196" t="s">
        <v>84</v>
      </c>
      <c r="AY178" s="16" t="s">
        <v>150</v>
      </c>
      <c r="BE178" s="197">
        <f>IF(N178="základní",J178,0)</f>
        <v>0</v>
      </c>
      <c r="BF178" s="197">
        <f>IF(N178="snížená",J178,0)</f>
        <v>0</v>
      </c>
      <c r="BG178" s="197">
        <f>IF(N178="zákl. přenesená",J178,0)</f>
        <v>0</v>
      </c>
      <c r="BH178" s="197">
        <f>IF(N178="sníž. přenesená",J178,0)</f>
        <v>0</v>
      </c>
      <c r="BI178" s="197">
        <f>IF(N178="nulová",J178,0)</f>
        <v>0</v>
      </c>
      <c r="BJ178" s="16" t="s">
        <v>84</v>
      </c>
      <c r="BK178" s="197">
        <f>ROUND(I178*H178,2)</f>
        <v>0</v>
      </c>
      <c r="BL178" s="16" t="s">
        <v>158</v>
      </c>
      <c r="BM178" s="196" t="s">
        <v>471</v>
      </c>
    </row>
    <row r="179" spans="1:65" s="2" customFormat="1" ht="68.25">
      <c r="A179" s="33"/>
      <c r="B179" s="34"/>
      <c r="C179" s="35"/>
      <c r="D179" s="200" t="s">
        <v>262</v>
      </c>
      <c r="E179" s="35"/>
      <c r="F179" s="221" t="s">
        <v>1520</v>
      </c>
      <c r="G179" s="35"/>
      <c r="H179" s="35"/>
      <c r="I179" s="222"/>
      <c r="J179" s="35"/>
      <c r="K179" s="35"/>
      <c r="L179" s="38"/>
      <c r="M179" s="223"/>
      <c r="N179" s="224"/>
      <c r="O179" s="70"/>
      <c r="P179" s="70"/>
      <c r="Q179" s="70"/>
      <c r="R179" s="70"/>
      <c r="S179" s="70"/>
      <c r="T179" s="71"/>
      <c r="U179" s="33"/>
      <c r="V179" s="33"/>
      <c r="W179" s="33"/>
      <c r="X179" s="33"/>
      <c r="Y179" s="33"/>
      <c r="Z179" s="33"/>
      <c r="AA179" s="33"/>
      <c r="AB179" s="33"/>
      <c r="AC179" s="33"/>
      <c r="AD179" s="33"/>
      <c r="AE179" s="33"/>
      <c r="AT179" s="16" t="s">
        <v>262</v>
      </c>
      <c r="AU179" s="16" t="s">
        <v>84</v>
      </c>
    </row>
    <row r="180" spans="1:65" s="2" customFormat="1" ht="16.5" customHeight="1">
      <c r="A180" s="33"/>
      <c r="B180" s="34"/>
      <c r="C180" s="185" t="s">
        <v>312</v>
      </c>
      <c r="D180" s="185" t="s">
        <v>153</v>
      </c>
      <c r="E180" s="186" t="s">
        <v>1521</v>
      </c>
      <c r="F180" s="187" t="s">
        <v>1522</v>
      </c>
      <c r="G180" s="188" t="s">
        <v>649</v>
      </c>
      <c r="H180" s="189">
        <v>1</v>
      </c>
      <c r="I180" s="190"/>
      <c r="J180" s="191">
        <f>ROUND(I180*H180,2)</f>
        <v>0</v>
      </c>
      <c r="K180" s="187" t="s">
        <v>1777</v>
      </c>
      <c r="L180" s="38"/>
      <c r="M180" s="192" t="s">
        <v>1</v>
      </c>
      <c r="N180" s="193" t="s">
        <v>41</v>
      </c>
      <c r="O180" s="70"/>
      <c r="P180" s="194">
        <f>O180*H180</f>
        <v>0</v>
      </c>
      <c r="Q180" s="194">
        <v>0</v>
      </c>
      <c r="R180" s="194">
        <f>Q180*H180</f>
        <v>0</v>
      </c>
      <c r="S180" s="194">
        <v>0</v>
      </c>
      <c r="T180" s="195">
        <f>S180*H180</f>
        <v>0</v>
      </c>
      <c r="U180" s="33"/>
      <c r="V180" s="33"/>
      <c r="W180" s="33"/>
      <c r="X180" s="33"/>
      <c r="Y180" s="33"/>
      <c r="Z180" s="33"/>
      <c r="AA180" s="33"/>
      <c r="AB180" s="33"/>
      <c r="AC180" s="33"/>
      <c r="AD180" s="33"/>
      <c r="AE180" s="33"/>
      <c r="AR180" s="196" t="s">
        <v>158</v>
      </c>
      <c r="AT180" s="196" t="s">
        <v>153</v>
      </c>
      <c r="AU180" s="196" t="s">
        <v>84</v>
      </c>
      <c r="AY180" s="16" t="s">
        <v>150</v>
      </c>
      <c r="BE180" s="197">
        <f>IF(N180="základní",J180,0)</f>
        <v>0</v>
      </c>
      <c r="BF180" s="197">
        <f>IF(N180="snížená",J180,0)</f>
        <v>0</v>
      </c>
      <c r="BG180" s="197">
        <f>IF(N180="zákl. přenesená",J180,0)</f>
        <v>0</v>
      </c>
      <c r="BH180" s="197">
        <f>IF(N180="sníž. přenesená",J180,0)</f>
        <v>0</v>
      </c>
      <c r="BI180" s="197">
        <f>IF(N180="nulová",J180,0)</f>
        <v>0</v>
      </c>
      <c r="BJ180" s="16" t="s">
        <v>84</v>
      </c>
      <c r="BK180" s="197">
        <f>ROUND(I180*H180,2)</f>
        <v>0</v>
      </c>
      <c r="BL180" s="16" t="s">
        <v>158</v>
      </c>
      <c r="BM180" s="196" t="s">
        <v>479</v>
      </c>
    </row>
    <row r="181" spans="1:65" s="2" customFormat="1" ht="24.2" customHeight="1">
      <c r="A181" s="33"/>
      <c r="B181" s="34"/>
      <c r="C181" s="185" t="s">
        <v>316</v>
      </c>
      <c r="D181" s="185" t="s">
        <v>153</v>
      </c>
      <c r="E181" s="186" t="s">
        <v>1523</v>
      </c>
      <c r="F181" s="187" t="s">
        <v>1524</v>
      </c>
      <c r="G181" s="188" t="s">
        <v>649</v>
      </c>
      <c r="H181" s="189">
        <v>1</v>
      </c>
      <c r="I181" s="190"/>
      <c r="J181" s="191">
        <f>ROUND(I181*H181,2)</f>
        <v>0</v>
      </c>
      <c r="K181" s="187" t="s">
        <v>1777</v>
      </c>
      <c r="L181" s="38"/>
      <c r="M181" s="192" t="s">
        <v>1</v>
      </c>
      <c r="N181" s="193" t="s">
        <v>41</v>
      </c>
      <c r="O181" s="70"/>
      <c r="P181" s="194">
        <f>O181*H181</f>
        <v>0</v>
      </c>
      <c r="Q181" s="194">
        <v>0</v>
      </c>
      <c r="R181" s="194">
        <f>Q181*H181</f>
        <v>0</v>
      </c>
      <c r="S181" s="194">
        <v>0</v>
      </c>
      <c r="T181" s="195">
        <f>S181*H181</f>
        <v>0</v>
      </c>
      <c r="U181" s="33"/>
      <c r="V181" s="33"/>
      <c r="W181" s="33"/>
      <c r="X181" s="33"/>
      <c r="Y181" s="33"/>
      <c r="Z181" s="33"/>
      <c r="AA181" s="33"/>
      <c r="AB181" s="33"/>
      <c r="AC181" s="33"/>
      <c r="AD181" s="33"/>
      <c r="AE181" s="33"/>
      <c r="AR181" s="196" t="s">
        <v>158</v>
      </c>
      <c r="AT181" s="196" t="s">
        <v>153</v>
      </c>
      <c r="AU181" s="196" t="s">
        <v>84</v>
      </c>
      <c r="AY181" s="16" t="s">
        <v>150</v>
      </c>
      <c r="BE181" s="197">
        <f>IF(N181="základní",J181,0)</f>
        <v>0</v>
      </c>
      <c r="BF181" s="197">
        <f>IF(N181="snížená",J181,0)</f>
        <v>0</v>
      </c>
      <c r="BG181" s="197">
        <f>IF(N181="zákl. přenesená",J181,0)</f>
        <v>0</v>
      </c>
      <c r="BH181" s="197">
        <f>IF(N181="sníž. přenesená",J181,0)</f>
        <v>0</v>
      </c>
      <c r="BI181" s="197">
        <f>IF(N181="nulová",J181,0)</f>
        <v>0</v>
      </c>
      <c r="BJ181" s="16" t="s">
        <v>84</v>
      </c>
      <c r="BK181" s="197">
        <f>ROUND(I181*H181,2)</f>
        <v>0</v>
      </c>
      <c r="BL181" s="16" t="s">
        <v>158</v>
      </c>
      <c r="BM181" s="196" t="s">
        <v>490</v>
      </c>
    </row>
    <row r="182" spans="1:65" s="2" customFormat="1" ht="21.75" customHeight="1">
      <c r="A182" s="33"/>
      <c r="B182" s="34"/>
      <c r="C182" s="185" t="s">
        <v>320</v>
      </c>
      <c r="D182" s="185" t="s">
        <v>153</v>
      </c>
      <c r="E182" s="186" t="s">
        <v>1525</v>
      </c>
      <c r="F182" s="187" t="s">
        <v>1526</v>
      </c>
      <c r="G182" s="188" t="s">
        <v>649</v>
      </c>
      <c r="H182" s="189">
        <v>1</v>
      </c>
      <c r="I182" s="190"/>
      <c r="J182" s="191">
        <f>ROUND(I182*H182,2)</f>
        <v>0</v>
      </c>
      <c r="K182" s="187" t="s">
        <v>1777</v>
      </c>
      <c r="L182" s="38"/>
      <c r="M182" s="192" t="s">
        <v>1</v>
      </c>
      <c r="N182" s="193" t="s">
        <v>41</v>
      </c>
      <c r="O182" s="70"/>
      <c r="P182" s="194">
        <f>O182*H182</f>
        <v>0</v>
      </c>
      <c r="Q182" s="194">
        <v>0</v>
      </c>
      <c r="R182" s="194">
        <f>Q182*H182</f>
        <v>0</v>
      </c>
      <c r="S182" s="194">
        <v>0</v>
      </c>
      <c r="T182" s="195">
        <f>S182*H182</f>
        <v>0</v>
      </c>
      <c r="U182" s="33"/>
      <c r="V182" s="33"/>
      <c r="W182" s="33"/>
      <c r="X182" s="33"/>
      <c r="Y182" s="33"/>
      <c r="Z182" s="33"/>
      <c r="AA182" s="33"/>
      <c r="AB182" s="33"/>
      <c r="AC182" s="33"/>
      <c r="AD182" s="33"/>
      <c r="AE182" s="33"/>
      <c r="AR182" s="196" t="s">
        <v>158</v>
      </c>
      <c r="AT182" s="196" t="s">
        <v>153</v>
      </c>
      <c r="AU182" s="196" t="s">
        <v>84</v>
      </c>
      <c r="AY182" s="16" t="s">
        <v>150</v>
      </c>
      <c r="BE182" s="197">
        <f>IF(N182="základní",J182,0)</f>
        <v>0</v>
      </c>
      <c r="BF182" s="197">
        <f>IF(N182="snížená",J182,0)</f>
        <v>0</v>
      </c>
      <c r="BG182" s="197">
        <f>IF(N182="zákl. přenesená",J182,0)</f>
        <v>0</v>
      </c>
      <c r="BH182" s="197">
        <f>IF(N182="sníž. přenesená",J182,0)</f>
        <v>0</v>
      </c>
      <c r="BI182" s="197">
        <f>IF(N182="nulová",J182,0)</f>
        <v>0</v>
      </c>
      <c r="BJ182" s="16" t="s">
        <v>84</v>
      </c>
      <c r="BK182" s="197">
        <f>ROUND(I182*H182,2)</f>
        <v>0</v>
      </c>
      <c r="BL182" s="16" t="s">
        <v>158</v>
      </c>
      <c r="BM182" s="196" t="s">
        <v>501</v>
      </c>
    </row>
    <row r="183" spans="1:65" s="2" customFormat="1" ht="16.5" customHeight="1">
      <c r="A183" s="33"/>
      <c r="B183" s="34"/>
      <c r="C183" s="185" t="s">
        <v>325</v>
      </c>
      <c r="D183" s="185" t="s">
        <v>153</v>
      </c>
      <c r="E183" s="186" t="s">
        <v>1527</v>
      </c>
      <c r="F183" s="187" t="s">
        <v>1528</v>
      </c>
      <c r="G183" s="188" t="s">
        <v>649</v>
      </c>
      <c r="H183" s="189">
        <v>1</v>
      </c>
      <c r="I183" s="190"/>
      <c r="J183" s="191">
        <f>ROUND(I183*H183,2)</f>
        <v>0</v>
      </c>
      <c r="K183" s="187" t="s">
        <v>1777</v>
      </c>
      <c r="L183" s="38"/>
      <c r="M183" s="236" t="s">
        <v>1</v>
      </c>
      <c r="N183" s="237" t="s">
        <v>41</v>
      </c>
      <c r="O183" s="238"/>
      <c r="P183" s="239">
        <f>O183*H183</f>
        <v>0</v>
      </c>
      <c r="Q183" s="239">
        <v>0</v>
      </c>
      <c r="R183" s="239">
        <f>Q183*H183</f>
        <v>0</v>
      </c>
      <c r="S183" s="239">
        <v>0</v>
      </c>
      <c r="T183" s="240">
        <f>S183*H183</f>
        <v>0</v>
      </c>
      <c r="U183" s="33"/>
      <c r="V183" s="33"/>
      <c r="W183" s="33"/>
      <c r="X183" s="33"/>
      <c r="Y183" s="33"/>
      <c r="Z183" s="33"/>
      <c r="AA183" s="33"/>
      <c r="AB183" s="33"/>
      <c r="AC183" s="33"/>
      <c r="AD183" s="33"/>
      <c r="AE183" s="33"/>
      <c r="AR183" s="196" t="s">
        <v>158</v>
      </c>
      <c r="AT183" s="196" t="s">
        <v>153</v>
      </c>
      <c r="AU183" s="196" t="s">
        <v>84</v>
      </c>
      <c r="AY183" s="16" t="s">
        <v>150</v>
      </c>
      <c r="BE183" s="197">
        <f>IF(N183="základní",J183,0)</f>
        <v>0</v>
      </c>
      <c r="BF183" s="197">
        <f>IF(N183="snížená",J183,0)</f>
        <v>0</v>
      </c>
      <c r="BG183" s="197">
        <f>IF(N183="zákl. přenesená",J183,0)</f>
        <v>0</v>
      </c>
      <c r="BH183" s="197">
        <f>IF(N183="sníž. přenesená",J183,0)</f>
        <v>0</v>
      </c>
      <c r="BI183" s="197">
        <f>IF(N183="nulová",J183,0)</f>
        <v>0</v>
      </c>
      <c r="BJ183" s="16" t="s">
        <v>84</v>
      </c>
      <c r="BK183" s="197">
        <f>ROUND(I183*H183,2)</f>
        <v>0</v>
      </c>
      <c r="BL183" s="16" t="s">
        <v>158</v>
      </c>
      <c r="BM183" s="196" t="s">
        <v>517</v>
      </c>
    </row>
    <row r="184" spans="1:65" s="2" customFormat="1" ht="6.95" customHeight="1">
      <c r="A184" s="33"/>
      <c r="B184" s="53"/>
      <c r="C184" s="54"/>
      <c r="D184" s="54"/>
      <c r="E184" s="54"/>
      <c r="F184" s="54"/>
      <c r="G184" s="54"/>
      <c r="H184" s="54"/>
      <c r="I184" s="54"/>
      <c r="J184" s="54"/>
      <c r="K184" s="54"/>
      <c r="L184" s="38"/>
      <c r="M184" s="33"/>
      <c r="O184" s="33"/>
      <c r="P184" s="33"/>
      <c r="Q184" s="33"/>
      <c r="R184" s="33"/>
      <c r="S184" s="33"/>
      <c r="T184" s="33"/>
      <c r="U184" s="33"/>
      <c r="V184" s="33"/>
      <c r="W184" s="33"/>
      <c r="X184" s="33"/>
      <c r="Y184" s="33"/>
      <c r="Z184" s="33"/>
      <c r="AA184" s="33"/>
      <c r="AB184" s="33"/>
      <c r="AC184" s="33"/>
      <c r="AD184" s="33"/>
      <c r="AE184" s="33"/>
    </row>
  </sheetData>
  <sheetProtection password="C1E4" sheet="1" objects="1" scenarios="1" formatColumns="0" formatRows="0" autoFilter="0"/>
  <autoFilter ref="C119:K183"/>
  <mergeCells count="9">
    <mergeCell ref="E87:H87"/>
    <mergeCell ref="E110:H110"/>
    <mergeCell ref="E112:H112"/>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8"/>
  <sheetViews>
    <sheetView showGridLines="0" workbookViewId="0">
      <selection activeCell="C4" sqref="C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1"/>
      <c r="M2" s="241"/>
      <c r="N2" s="241"/>
      <c r="O2" s="241"/>
      <c r="P2" s="241"/>
      <c r="Q2" s="241"/>
      <c r="R2" s="241"/>
      <c r="S2" s="241"/>
      <c r="T2" s="241"/>
      <c r="U2" s="241"/>
      <c r="V2" s="241"/>
      <c r="AT2" s="16" t="s">
        <v>92</v>
      </c>
    </row>
    <row r="3" spans="1:46" s="1" customFormat="1" ht="6.95" customHeight="1">
      <c r="B3" s="107"/>
      <c r="C3" s="108"/>
      <c r="D3" s="108"/>
      <c r="E3" s="108"/>
      <c r="F3" s="108"/>
      <c r="G3" s="108"/>
      <c r="H3" s="108"/>
      <c r="I3" s="108"/>
      <c r="J3" s="108"/>
      <c r="K3" s="108"/>
      <c r="L3" s="19"/>
      <c r="AT3" s="16" t="s">
        <v>86</v>
      </c>
    </row>
    <row r="4" spans="1:46" s="1" customFormat="1" ht="24.95" customHeight="1">
      <c r="B4" s="19"/>
      <c r="D4" s="109" t="s">
        <v>96</v>
      </c>
      <c r="L4" s="19"/>
      <c r="M4" s="110" t="s">
        <v>10</v>
      </c>
      <c r="AT4" s="16" t="s">
        <v>4</v>
      </c>
    </row>
    <row r="5" spans="1:46" s="1" customFormat="1" ht="6.95" customHeight="1">
      <c r="B5" s="19"/>
      <c r="L5" s="19"/>
    </row>
    <row r="6" spans="1:46" s="1" customFormat="1" ht="12" customHeight="1">
      <c r="B6" s="19"/>
      <c r="D6" s="111" t="s">
        <v>16</v>
      </c>
      <c r="L6" s="19"/>
    </row>
    <row r="7" spans="1:46" s="1" customFormat="1" ht="26.25" customHeight="1">
      <c r="B7" s="19"/>
      <c r="E7" s="285" t="str">
        <f>'Rekapitulace zakázky'!K6</f>
        <v>Praha Vršovice ON – dílčí oprava (část západního křídla)</v>
      </c>
      <c r="F7" s="286"/>
      <c r="G7" s="286"/>
      <c r="H7" s="286"/>
      <c r="L7" s="19"/>
    </row>
    <row r="8" spans="1:46" s="2" customFormat="1" ht="12" customHeight="1">
      <c r="A8" s="33"/>
      <c r="B8" s="38"/>
      <c r="C8" s="33"/>
      <c r="D8" s="111" t="s">
        <v>97</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7" t="s">
        <v>1529</v>
      </c>
      <c r="F9" s="288"/>
      <c r="G9" s="288"/>
      <c r="H9" s="288"/>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17</v>
      </c>
      <c r="E11" s="33"/>
      <c r="F11" s="112" t="s">
        <v>1</v>
      </c>
      <c r="G11" s="33"/>
      <c r="H11" s="33"/>
      <c r="I11" s="111" t="s">
        <v>18</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19</v>
      </c>
      <c r="E12" s="33"/>
      <c r="F12" s="112" t="s">
        <v>20</v>
      </c>
      <c r="G12" s="33"/>
      <c r="H12" s="33"/>
      <c r="I12" s="111" t="s">
        <v>21</v>
      </c>
      <c r="J12" s="113" t="str">
        <f>'Rekapitulace zakázky'!AN8</f>
        <v>5. 4. 2024</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23</v>
      </c>
      <c r="E14" s="33"/>
      <c r="F14" s="33"/>
      <c r="G14" s="33"/>
      <c r="H14" s="33"/>
      <c r="I14" s="111" t="s">
        <v>24</v>
      </c>
      <c r="J14" s="112" t="s">
        <v>25</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26</v>
      </c>
      <c r="F15" s="33"/>
      <c r="G15" s="33"/>
      <c r="H15" s="33"/>
      <c r="I15" s="111" t="s">
        <v>27</v>
      </c>
      <c r="J15" s="112" t="s">
        <v>28</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29</v>
      </c>
      <c r="E17" s="33"/>
      <c r="F17" s="33"/>
      <c r="G17" s="33"/>
      <c r="H17" s="33"/>
      <c r="I17" s="111" t="s">
        <v>24</v>
      </c>
      <c r="J17" s="29" t="str">
        <f>'Rekapitulace zakázky'!AN13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9" t="str">
        <f>'Rekapitulace zakázky'!E14</f>
        <v>Vyplň údaj</v>
      </c>
      <c r="F18" s="290"/>
      <c r="G18" s="290"/>
      <c r="H18" s="290"/>
      <c r="I18" s="111" t="s">
        <v>27</v>
      </c>
      <c r="J18" s="29" t="str">
        <f>'Rekapitulace zakázky'!AN14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31</v>
      </c>
      <c r="E20" s="33"/>
      <c r="F20" s="33"/>
      <c r="G20" s="33"/>
      <c r="H20" s="33"/>
      <c r="I20" s="111" t="s">
        <v>24</v>
      </c>
      <c r="J20" s="112" t="str">
        <f>IF('Rekapitulace zakázky'!AN16="","",'Rekapitulace zakázky'!AN16)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zakázky'!E17="","",'Rekapitulace zakázky'!E17)</f>
        <v xml:space="preserve"> </v>
      </c>
      <c r="F21" s="33"/>
      <c r="G21" s="33"/>
      <c r="H21" s="33"/>
      <c r="I21" s="111" t="s">
        <v>27</v>
      </c>
      <c r="J21" s="112" t="str">
        <f>IF('Rekapitulace zakázky'!AN17="","",'Rekapitulace zakázky'!AN17)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34</v>
      </c>
      <c r="E23" s="33"/>
      <c r="F23" s="33"/>
      <c r="G23" s="33"/>
      <c r="H23" s="33"/>
      <c r="I23" s="111" t="s">
        <v>24</v>
      </c>
      <c r="J23" s="112" t="str">
        <f>IF('Rekapitulace zakázky'!AN19="","",'Rekapitulace zakázky'!AN19)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zakázky'!E20="","",'Rekapitulace zakázky'!E20)</f>
        <v xml:space="preserve"> </v>
      </c>
      <c r="F24" s="33"/>
      <c r="G24" s="33"/>
      <c r="H24" s="33"/>
      <c r="I24" s="111" t="s">
        <v>27</v>
      </c>
      <c r="J24" s="112" t="str">
        <f>IF('Rekapitulace zakázky'!AN20="","",'Rekapitulace zakázky'!AN20)</f>
        <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35</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1" t="s">
        <v>1</v>
      </c>
      <c r="F27" s="291"/>
      <c r="G27" s="291"/>
      <c r="H27" s="291"/>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36</v>
      </c>
      <c r="E30" s="33"/>
      <c r="F30" s="33"/>
      <c r="G30" s="33"/>
      <c r="H30" s="33"/>
      <c r="I30" s="33"/>
      <c r="J30" s="119">
        <f>ROUND(J125,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38</v>
      </c>
      <c r="G32" s="33"/>
      <c r="H32" s="33"/>
      <c r="I32" s="120" t="s">
        <v>37</v>
      </c>
      <c r="J32" s="120" t="s">
        <v>39</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40</v>
      </c>
      <c r="E33" s="111" t="s">
        <v>41</v>
      </c>
      <c r="F33" s="122">
        <f>ROUND((SUM(BE125:BE237)),  2)</f>
        <v>0</v>
      </c>
      <c r="G33" s="33"/>
      <c r="H33" s="33"/>
      <c r="I33" s="123">
        <v>0.21</v>
      </c>
      <c r="J33" s="122">
        <f>ROUND(((SUM(BE125:BE237))*I33),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42</v>
      </c>
      <c r="F34" s="122">
        <f>ROUND((SUM(BF125:BF237)),  2)</f>
        <v>0</v>
      </c>
      <c r="G34" s="33"/>
      <c r="H34" s="33"/>
      <c r="I34" s="123">
        <v>0.12</v>
      </c>
      <c r="J34" s="122">
        <f>ROUND(((SUM(BF125:BF237))*I34),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43</v>
      </c>
      <c r="F35" s="122">
        <f>ROUND((SUM(BG125:BG237)),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44</v>
      </c>
      <c r="F36" s="122">
        <f>ROUND((SUM(BH125:BH237)),  2)</f>
        <v>0</v>
      </c>
      <c r="G36" s="33"/>
      <c r="H36" s="33"/>
      <c r="I36" s="123">
        <v>0.12</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45</v>
      </c>
      <c r="F37" s="122">
        <f>ROUND((SUM(BI125:BI237)),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46</v>
      </c>
      <c r="E39" s="126"/>
      <c r="F39" s="126"/>
      <c r="G39" s="127" t="s">
        <v>47</v>
      </c>
      <c r="H39" s="128" t="s">
        <v>48</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49</v>
      </c>
      <c r="E50" s="132"/>
      <c r="F50" s="132"/>
      <c r="G50" s="131" t="s">
        <v>50</v>
      </c>
      <c r="H50" s="132"/>
      <c r="I50" s="132"/>
      <c r="J50" s="132"/>
      <c r="K50" s="132"/>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2.75">
      <c r="A61" s="33"/>
      <c r="B61" s="38"/>
      <c r="C61" s="33"/>
      <c r="D61" s="133" t="s">
        <v>51</v>
      </c>
      <c r="E61" s="134"/>
      <c r="F61" s="135" t="s">
        <v>52</v>
      </c>
      <c r="G61" s="133" t="s">
        <v>51</v>
      </c>
      <c r="H61" s="134"/>
      <c r="I61" s="134"/>
      <c r="J61" s="136" t="s">
        <v>52</v>
      </c>
      <c r="K61" s="134"/>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2.75">
      <c r="A65" s="33"/>
      <c r="B65" s="38"/>
      <c r="C65" s="33"/>
      <c r="D65" s="131" t="s">
        <v>53</v>
      </c>
      <c r="E65" s="137"/>
      <c r="F65" s="137"/>
      <c r="G65" s="131" t="s">
        <v>54</v>
      </c>
      <c r="H65" s="137"/>
      <c r="I65" s="137"/>
      <c r="J65" s="137"/>
      <c r="K65" s="137"/>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2.75">
      <c r="A76" s="33"/>
      <c r="B76" s="38"/>
      <c r="C76" s="33"/>
      <c r="D76" s="133" t="s">
        <v>51</v>
      </c>
      <c r="E76" s="134"/>
      <c r="F76" s="135" t="s">
        <v>52</v>
      </c>
      <c r="G76" s="133" t="s">
        <v>51</v>
      </c>
      <c r="H76" s="134"/>
      <c r="I76" s="134"/>
      <c r="J76" s="136" t="s">
        <v>52</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99</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customHeight="1">
      <c r="A85" s="33"/>
      <c r="B85" s="34"/>
      <c r="C85" s="35"/>
      <c r="D85" s="35"/>
      <c r="E85" s="283" t="str">
        <f>E7</f>
        <v>Praha Vršovice ON – dílčí oprava (část západního křídla)</v>
      </c>
      <c r="F85" s="284"/>
      <c r="G85" s="284"/>
      <c r="H85" s="284"/>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97</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63" t="str">
        <f>E9</f>
        <v>003 - Elektroinstalace silnoproud + slaboproud</v>
      </c>
      <c r="F87" s="282"/>
      <c r="G87" s="282"/>
      <c r="H87" s="282"/>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19</v>
      </c>
      <c r="D89" s="35"/>
      <c r="E89" s="35"/>
      <c r="F89" s="26" t="str">
        <f>F12</f>
        <v>žst. Praha Vršovice</v>
      </c>
      <c r="G89" s="35"/>
      <c r="H89" s="35"/>
      <c r="I89" s="28" t="s">
        <v>21</v>
      </c>
      <c r="J89" s="65" t="str">
        <f>IF(J12="","",J12)</f>
        <v>5. 4. 2024</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23</v>
      </c>
      <c r="D91" s="35"/>
      <c r="E91" s="35"/>
      <c r="F91" s="26" t="str">
        <f>E15</f>
        <v>Správa železnic, státní organizace</v>
      </c>
      <c r="G91" s="35"/>
      <c r="H91" s="35"/>
      <c r="I91" s="28" t="s">
        <v>31</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29</v>
      </c>
      <c r="D92" s="35"/>
      <c r="E92" s="35"/>
      <c r="F92" s="26" t="str">
        <f>IF(E18="","",E18)</f>
        <v>Vyplň údaj</v>
      </c>
      <c r="G92" s="35"/>
      <c r="H92" s="35"/>
      <c r="I92" s="28" t="s">
        <v>34</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100</v>
      </c>
      <c r="D94" s="143"/>
      <c r="E94" s="143"/>
      <c r="F94" s="143"/>
      <c r="G94" s="143"/>
      <c r="H94" s="143"/>
      <c r="I94" s="143"/>
      <c r="J94" s="144" t="s">
        <v>101</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102</v>
      </c>
      <c r="D96" s="35"/>
      <c r="E96" s="35"/>
      <c r="F96" s="35"/>
      <c r="G96" s="35"/>
      <c r="H96" s="35"/>
      <c r="I96" s="35"/>
      <c r="J96" s="83">
        <f>J125</f>
        <v>0</v>
      </c>
      <c r="K96" s="35"/>
      <c r="L96" s="50"/>
      <c r="S96" s="33"/>
      <c r="T96" s="33"/>
      <c r="U96" s="33"/>
      <c r="V96" s="33"/>
      <c r="W96" s="33"/>
      <c r="X96" s="33"/>
      <c r="Y96" s="33"/>
      <c r="Z96" s="33"/>
      <c r="AA96" s="33"/>
      <c r="AB96" s="33"/>
      <c r="AC96" s="33"/>
      <c r="AD96" s="33"/>
      <c r="AE96" s="33"/>
      <c r="AU96" s="16" t="s">
        <v>103</v>
      </c>
    </row>
    <row r="97" spans="1:31" s="9" customFormat="1" ht="24.95" customHeight="1">
      <c r="B97" s="146"/>
      <c r="C97" s="147"/>
      <c r="D97" s="148" t="s">
        <v>1530</v>
      </c>
      <c r="E97" s="149"/>
      <c r="F97" s="149"/>
      <c r="G97" s="149"/>
      <c r="H97" s="149"/>
      <c r="I97" s="149"/>
      <c r="J97" s="150">
        <f>J126</f>
        <v>0</v>
      </c>
      <c r="K97" s="147"/>
      <c r="L97" s="151"/>
    </row>
    <row r="98" spans="1:31" s="9" customFormat="1" ht="24.95" customHeight="1">
      <c r="B98" s="146"/>
      <c r="C98" s="147"/>
      <c r="D98" s="148" t="s">
        <v>1531</v>
      </c>
      <c r="E98" s="149"/>
      <c r="F98" s="149"/>
      <c r="G98" s="149"/>
      <c r="H98" s="149"/>
      <c r="I98" s="149"/>
      <c r="J98" s="150">
        <f>J132</f>
        <v>0</v>
      </c>
      <c r="K98" s="147"/>
      <c r="L98" s="151"/>
    </row>
    <row r="99" spans="1:31" s="9" customFormat="1" ht="24.95" customHeight="1">
      <c r="B99" s="146"/>
      <c r="C99" s="147"/>
      <c r="D99" s="148" t="s">
        <v>1532</v>
      </c>
      <c r="E99" s="149"/>
      <c r="F99" s="149"/>
      <c r="G99" s="149"/>
      <c r="H99" s="149"/>
      <c r="I99" s="149"/>
      <c r="J99" s="150">
        <f>J146</f>
        <v>0</v>
      </c>
      <c r="K99" s="147"/>
      <c r="L99" s="151"/>
    </row>
    <row r="100" spans="1:31" s="9" customFormat="1" ht="24.95" customHeight="1">
      <c r="B100" s="146"/>
      <c r="C100" s="147"/>
      <c r="D100" s="148" t="s">
        <v>1533</v>
      </c>
      <c r="E100" s="149"/>
      <c r="F100" s="149"/>
      <c r="G100" s="149"/>
      <c r="H100" s="149"/>
      <c r="I100" s="149"/>
      <c r="J100" s="150">
        <f>J164</f>
        <v>0</v>
      </c>
      <c r="K100" s="147"/>
      <c r="L100" s="151"/>
    </row>
    <row r="101" spans="1:31" s="9" customFormat="1" ht="24.95" customHeight="1">
      <c r="B101" s="146"/>
      <c r="C101" s="147"/>
      <c r="D101" s="148" t="s">
        <v>1534</v>
      </c>
      <c r="E101" s="149"/>
      <c r="F101" s="149"/>
      <c r="G101" s="149"/>
      <c r="H101" s="149"/>
      <c r="I101" s="149"/>
      <c r="J101" s="150">
        <f>J192</f>
        <v>0</v>
      </c>
      <c r="K101" s="147"/>
      <c r="L101" s="151"/>
    </row>
    <row r="102" spans="1:31" s="9" customFormat="1" ht="24.95" customHeight="1">
      <c r="B102" s="146"/>
      <c r="C102" s="147"/>
      <c r="D102" s="148" t="s">
        <v>1535</v>
      </c>
      <c r="E102" s="149"/>
      <c r="F102" s="149"/>
      <c r="G102" s="149"/>
      <c r="H102" s="149"/>
      <c r="I102" s="149"/>
      <c r="J102" s="150">
        <f>J203</f>
        <v>0</v>
      </c>
      <c r="K102" s="147"/>
      <c r="L102" s="151"/>
    </row>
    <row r="103" spans="1:31" s="9" customFormat="1" ht="24.95" customHeight="1">
      <c r="B103" s="146"/>
      <c r="C103" s="147"/>
      <c r="D103" s="148" t="s">
        <v>1536</v>
      </c>
      <c r="E103" s="149"/>
      <c r="F103" s="149"/>
      <c r="G103" s="149"/>
      <c r="H103" s="149"/>
      <c r="I103" s="149"/>
      <c r="J103" s="150">
        <f>J217</f>
        <v>0</v>
      </c>
      <c r="K103" s="147"/>
      <c r="L103" s="151"/>
    </row>
    <row r="104" spans="1:31" s="9" customFormat="1" ht="24.95" customHeight="1">
      <c r="B104" s="146"/>
      <c r="C104" s="147"/>
      <c r="D104" s="148" t="s">
        <v>1537</v>
      </c>
      <c r="E104" s="149"/>
      <c r="F104" s="149"/>
      <c r="G104" s="149"/>
      <c r="H104" s="149"/>
      <c r="I104" s="149"/>
      <c r="J104" s="150">
        <f>J219</f>
        <v>0</v>
      </c>
      <c r="K104" s="147"/>
      <c r="L104" s="151"/>
    </row>
    <row r="105" spans="1:31" s="9" customFormat="1" ht="24.95" customHeight="1">
      <c r="B105" s="146"/>
      <c r="C105" s="147"/>
      <c r="D105" s="148" t="s">
        <v>1538</v>
      </c>
      <c r="E105" s="149"/>
      <c r="F105" s="149"/>
      <c r="G105" s="149"/>
      <c r="H105" s="149"/>
      <c r="I105" s="149"/>
      <c r="J105" s="150">
        <f>J232</f>
        <v>0</v>
      </c>
      <c r="K105" s="147"/>
      <c r="L105" s="151"/>
    </row>
    <row r="106" spans="1:31" s="2" customFormat="1" ht="21.75" customHeight="1">
      <c r="A106" s="33"/>
      <c r="B106" s="34"/>
      <c r="C106" s="35"/>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6.95" customHeight="1">
      <c r="A107" s="33"/>
      <c r="B107" s="53"/>
      <c r="C107" s="54"/>
      <c r="D107" s="54"/>
      <c r="E107" s="54"/>
      <c r="F107" s="54"/>
      <c r="G107" s="54"/>
      <c r="H107" s="54"/>
      <c r="I107" s="54"/>
      <c r="J107" s="54"/>
      <c r="K107" s="54"/>
      <c r="L107" s="50"/>
      <c r="S107" s="33"/>
      <c r="T107" s="33"/>
      <c r="U107" s="33"/>
      <c r="V107" s="33"/>
      <c r="W107" s="33"/>
      <c r="X107" s="33"/>
      <c r="Y107" s="33"/>
      <c r="Z107" s="33"/>
      <c r="AA107" s="33"/>
      <c r="AB107" s="33"/>
      <c r="AC107" s="33"/>
      <c r="AD107" s="33"/>
      <c r="AE107" s="33"/>
    </row>
    <row r="111" spans="1:31" s="2" customFormat="1" ht="6.95" customHeight="1">
      <c r="A111" s="33"/>
      <c r="B111" s="55"/>
      <c r="C111" s="56"/>
      <c r="D111" s="56"/>
      <c r="E111" s="56"/>
      <c r="F111" s="56"/>
      <c r="G111" s="56"/>
      <c r="H111" s="56"/>
      <c r="I111" s="56"/>
      <c r="J111" s="56"/>
      <c r="K111" s="56"/>
      <c r="L111" s="50"/>
      <c r="S111" s="33"/>
      <c r="T111" s="33"/>
      <c r="U111" s="33"/>
      <c r="V111" s="33"/>
      <c r="W111" s="33"/>
      <c r="X111" s="33"/>
      <c r="Y111" s="33"/>
      <c r="Z111" s="33"/>
      <c r="AA111" s="33"/>
      <c r="AB111" s="33"/>
      <c r="AC111" s="33"/>
      <c r="AD111" s="33"/>
      <c r="AE111" s="33"/>
    </row>
    <row r="112" spans="1:31" s="2" customFormat="1" ht="24.95" customHeight="1">
      <c r="A112" s="33"/>
      <c r="B112" s="34"/>
      <c r="C112" s="22" t="s">
        <v>135</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16</v>
      </c>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26.25" customHeight="1">
      <c r="A115" s="33"/>
      <c r="B115" s="34"/>
      <c r="C115" s="35"/>
      <c r="D115" s="35"/>
      <c r="E115" s="283" t="str">
        <f>E7</f>
        <v>Praha Vršovice ON – dílčí oprava (část západního křídla)</v>
      </c>
      <c r="F115" s="284"/>
      <c r="G115" s="284"/>
      <c r="H115" s="284"/>
      <c r="I115" s="35"/>
      <c r="J115" s="35"/>
      <c r="K115" s="35"/>
      <c r="L115" s="50"/>
      <c r="S115" s="33"/>
      <c r="T115" s="33"/>
      <c r="U115" s="33"/>
      <c r="V115" s="33"/>
      <c r="W115" s="33"/>
      <c r="X115" s="33"/>
      <c r="Y115" s="33"/>
      <c r="Z115" s="33"/>
      <c r="AA115" s="33"/>
      <c r="AB115" s="33"/>
      <c r="AC115" s="33"/>
      <c r="AD115" s="33"/>
      <c r="AE115" s="33"/>
    </row>
    <row r="116" spans="1:65" s="2" customFormat="1" ht="12" customHeight="1">
      <c r="A116" s="33"/>
      <c r="B116" s="34"/>
      <c r="C116" s="28" t="s">
        <v>97</v>
      </c>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6.5" customHeight="1">
      <c r="A117" s="33"/>
      <c r="B117" s="34"/>
      <c r="C117" s="35"/>
      <c r="D117" s="35"/>
      <c r="E117" s="263" t="str">
        <f>E9</f>
        <v>003 - Elektroinstalace silnoproud + slaboproud</v>
      </c>
      <c r="F117" s="282"/>
      <c r="G117" s="282"/>
      <c r="H117" s="282"/>
      <c r="I117" s="35"/>
      <c r="J117" s="35"/>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2" customFormat="1" ht="12" customHeight="1">
      <c r="A119" s="33"/>
      <c r="B119" s="34"/>
      <c r="C119" s="28" t="s">
        <v>19</v>
      </c>
      <c r="D119" s="35"/>
      <c r="E119" s="35"/>
      <c r="F119" s="26" t="str">
        <f>F12</f>
        <v>žst. Praha Vršovice</v>
      </c>
      <c r="G119" s="35"/>
      <c r="H119" s="35"/>
      <c r="I119" s="28" t="s">
        <v>21</v>
      </c>
      <c r="J119" s="65" t="str">
        <f>IF(J12="","",J12)</f>
        <v>5. 4. 2024</v>
      </c>
      <c r="K119" s="35"/>
      <c r="L119" s="50"/>
      <c r="S119" s="33"/>
      <c r="T119" s="33"/>
      <c r="U119" s="33"/>
      <c r="V119" s="33"/>
      <c r="W119" s="33"/>
      <c r="X119" s="33"/>
      <c r="Y119" s="33"/>
      <c r="Z119" s="33"/>
      <c r="AA119" s="33"/>
      <c r="AB119" s="33"/>
      <c r="AC119" s="33"/>
      <c r="AD119" s="33"/>
      <c r="AE119" s="33"/>
    </row>
    <row r="120" spans="1:65" s="2" customFormat="1" ht="6.95" customHeight="1">
      <c r="A120" s="33"/>
      <c r="B120" s="34"/>
      <c r="C120" s="35"/>
      <c r="D120" s="35"/>
      <c r="E120" s="35"/>
      <c r="F120" s="35"/>
      <c r="G120" s="35"/>
      <c r="H120" s="35"/>
      <c r="I120" s="35"/>
      <c r="J120" s="35"/>
      <c r="K120" s="35"/>
      <c r="L120" s="50"/>
      <c r="S120" s="33"/>
      <c r="T120" s="33"/>
      <c r="U120" s="33"/>
      <c r="V120" s="33"/>
      <c r="W120" s="33"/>
      <c r="X120" s="33"/>
      <c r="Y120" s="33"/>
      <c r="Z120" s="33"/>
      <c r="AA120" s="33"/>
      <c r="AB120" s="33"/>
      <c r="AC120" s="33"/>
      <c r="AD120" s="33"/>
      <c r="AE120" s="33"/>
    </row>
    <row r="121" spans="1:65" s="2" customFormat="1" ht="15.2" customHeight="1">
      <c r="A121" s="33"/>
      <c r="B121" s="34"/>
      <c r="C121" s="28" t="s">
        <v>23</v>
      </c>
      <c r="D121" s="35"/>
      <c r="E121" s="35"/>
      <c r="F121" s="26" t="str">
        <f>E15</f>
        <v>Správa železnic, státní organizace</v>
      </c>
      <c r="G121" s="35"/>
      <c r="H121" s="35"/>
      <c r="I121" s="28" t="s">
        <v>31</v>
      </c>
      <c r="J121" s="31" t="str">
        <f>E21</f>
        <v xml:space="preserve"> </v>
      </c>
      <c r="K121" s="35"/>
      <c r="L121" s="50"/>
      <c r="S121" s="33"/>
      <c r="T121" s="33"/>
      <c r="U121" s="33"/>
      <c r="V121" s="33"/>
      <c r="W121" s="33"/>
      <c r="X121" s="33"/>
      <c r="Y121" s="33"/>
      <c r="Z121" s="33"/>
      <c r="AA121" s="33"/>
      <c r="AB121" s="33"/>
      <c r="AC121" s="33"/>
      <c r="AD121" s="33"/>
      <c r="AE121" s="33"/>
    </row>
    <row r="122" spans="1:65" s="2" customFormat="1" ht="15.2" customHeight="1">
      <c r="A122" s="33"/>
      <c r="B122" s="34"/>
      <c r="C122" s="28" t="s">
        <v>29</v>
      </c>
      <c r="D122" s="35"/>
      <c r="E122" s="35"/>
      <c r="F122" s="26" t="str">
        <f>IF(E18="","",E18)</f>
        <v>Vyplň údaj</v>
      </c>
      <c r="G122" s="35"/>
      <c r="H122" s="35"/>
      <c r="I122" s="28" t="s">
        <v>34</v>
      </c>
      <c r="J122" s="31" t="str">
        <f>E24</f>
        <v xml:space="preserve"> </v>
      </c>
      <c r="K122" s="35"/>
      <c r="L122" s="50"/>
      <c r="S122" s="33"/>
      <c r="T122" s="33"/>
      <c r="U122" s="33"/>
      <c r="V122" s="33"/>
      <c r="W122" s="33"/>
      <c r="X122" s="33"/>
      <c r="Y122" s="33"/>
      <c r="Z122" s="33"/>
      <c r="AA122" s="33"/>
      <c r="AB122" s="33"/>
      <c r="AC122" s="33"/>
      <c r="AD122" s="33"/>
      <c r="AE122" s="33"/>
    </row>
    <row r="123" spans="1:65" s="2" customFormat="1" ht="10.35" customHeight="1">
      <c r="A123" s="33"/>
      <c r="B123" s="34"/>
      <c r="C123" s="35"/>
      <c r="D123" s="35"/>
      <c r="E123" s="35"/>
      <c r="F123" s="35"/>
      <c r="G123" s="35"/>
      <c r="H123" s="35"/>
      <c r="I123" s="35"/>
      <c r="J123" s="35"/>
      <c r="K123" s="35"/>
      <c r="L123" s="50"/>
      <c r="S123" s="33"/>
      <c r="T123" s="33"/>
      <c r="U123" s="33"/>
      <c r="V123" s="33"/>
      <c r="W123" s="33"/>
      <c r="X123" s="33"/>
      <c r="Y123" s="33"/>
      <c r="Z123" s="33"/>
      <c r="AA123" s="33"/>
      <c r="AB123" s="33"/>
      <c r="AC123" s="33"/>
      <c r="AD123" s="33"/>
      <c r="AE123" s="33"/>
    </row>
    <row r="124" spans="1:65" s="11" customFormat="1" ht="29.25" customHeight="1">
      <c r="A124" s="158"/>
      <c r="B124" s="159"/>
      <c r="C124" s="160" t="s">
        <v>136</v>
      </c>
      <c r="D124" s="161" t="s">
        <v>61</v>
      </c>
      <c r="E124" s="161" t="s">
        <v>57</v>
      </c>
      <c r="F124" s="161" t="s">
        <v>58</v>
      </c>
      <c r="G124" s="161" t="s">
        <v>137</v>
      </c>
      <c r="H124" s="161" t="s">
        <v>138</v>
      </c>
      <c r="I124" s="161" t="s">
        <v>139</v>
      </c>
      <c r="J124" s="161" t="s">
        <v>101</v>
      </c>
      <c r="K124" s="162" t="s">
        <v>140</v>
      </c>
      <c r="L124" s="163"/>
      <c r="M124" s="74" t="s">
        <v>1</v>
      </c>
      <c r="N124" s="75" t="s">
        <v>40</v>
      </c>
      <c r="O124" s="75" t="s">
        <v>141</v>
      </c>
      <c r="P124" s="75" t="s">
        <v>142</v>
      </c>
      <c r="Q124" s="75" t="s">
        <v>143</v>
      </c>
      <c r="R124" s="75" t="s">
        <v>144</v>
      </c>
      <c r="S124" s="75" t="s">
        <v>145</v>
      </c>
      <c r="T124" s="76" t="s">
        <v>146</v>
      </c>
      <c r="U124" s="158"/>
      <c r="V124" s="158"/>
      <c r="W124" s="158"/>
      <c r="X124" s="158"/>
      <c r="Y124" s="158"/>
      <c r="Z124" s="158"/>
      <c r="AA124" s="158"/>
      <c r="AB124" s="158"/>
      <c r="AC124" s="158"/>
      <c r="AD124" s="158"/>
      <c r="AE124" s="158"/>
    </row>
    <row r="125" spans="1:65" s="2" customFormat="1" ht="22.9" customHeight="1">
      <c r="A125" s="33"/>
      <c r="B125" s="34"/>
      <c r="C125" s="81" t="s">
        <v>147</v>
      </c>
      <c r="D125" s="35"/>
      <c r="E125" s="35"/>
      <c r="F125" s="35"/>
      <c r="G125" s="35"/>
      <c r="H125" s="35"/>
      <c r="I125" s="35"/>
      <c r="J125" s="164">
        <f>BK125</f>
        <v>0</v>
      </c>
      <c r="K125" s="35"/>
      <c r="L125" s="38"/>
      <c r="M125" s="77"/>
      <c r="N125" s="165"/>
      <c r="O125" s="78"/>
      <c r="P125" s="166">
        <f>P126+P132+P146+P164+P192+P203+P217+P219+P232</f>
        <v>0</v>
      </c>
      <c r="Q125" s="78"/>
      <c r="R125" s="166">
        <f>R126+R132+R146+R164+R192+R203+R217+R219+R232</f>
        <v>0</v>
      </c>
      <c r="S125" s="78"/>
      <c r="T125" s="167">
        <f>T126+T132+T146+T164+T192+T203+T217+T219+T232</f>
        <v>0</v>
      </c>
      <c r="U125" s="33"/>
      <c r="V125" s="33"/>
      <c r="W125" s="33"/>
      <c r="X125" s="33"/>
      <c r="Y125" s="33"/>
      <c r="Z125" s="33"/>
      <c r="AA125" s="33"/>
      <c r="AB125" s="33"/>
      <c r="AC125" s="33"/>
      <c r="AD125" s="33"/>
      <c r="AE125" s="33"/>
      <c r="AT125" s="16" t="s">
        <v>75</v>
      </c>
      <c r="AU125" s="16" t="s">
        <v>103</v>
      </c>
      <c r="BK125" s="168">
        <f>BK126+BK132+BK146+BK164+BK192+BK203+BK217+BK219+BK232</f>
        <v>0</v>
      </c>
    </row>
    <row r="126" spans="1:65" s="12" customFormat="1" ht="25.9" customHeight="1">
      <c r="B126" s="169"/>
      <c r="C126" s="170"/>
      <c r="D126" s="171" t="s">
        <v>75</v>
      </c>
      <c r="E126" s="172" t="s">
        <v>1437</v>
      </c>
      <c r="F126" s="172" t="s">
        <v>1539</v>
      </c>
      <c r="G126" s="170"/>
      <c r="H126" s="170"/>
      <c r="I126" s="173"/>
      <c r="J126" s="174">
        <f>BK126</f>
        <v>0</v>
      </c>
      <c r="K126" s="170"/>
      <c r="L126" s="175"/>
      <c r="M126" s="176"/>
      <c r="N126" s="177"/>
      <c r="O126" s="177"/>
      <c r="P126" s="178">
        <f>SUM(P127:P131)</f>
        <v>0</v>
      </c>
      <c r="Q126" s="177"/>
      <c r="R126" s="178">
        <f>SUM(R127:R131)</f>
        <v>0</v>
      </c>
      <c r="S126" s="177"/>
      <c r="T126" s="179">
        <f>SUM(T127:T131)</f>
        <v>0</v>
      </c>
      <c r="AR126" s="180" t="s">
        <v>84</v>
      </c>
      <c r="AT126" s="181" t="s">
        <v>75</v>
      </c>
      <c r="AU126" s="181" t="s">
        <v>76</v>
      </c>
      <c r="AY126" s="180" t="s">
        <v>150</v>
      </c>
      <c r="BK126" s="182">
        <f>SUM(BK127:BK131)</f>
        <v>0</v>
      </c>
    </row>
    <row r="127" spans="1:65" s="2" customFormat="1" ht="16.5" customHeight="1">
      <c r="A127" s="33"/>
      <c r="B127" s="34"/>
      <c r="C127" s="185" t="s">
        <v>84</v>
      </c>
      <c r="D127" s="185" t="s">
        <v>153</v>
      </c>
      <c r="E127" s="186" t="s">
        <v>1540</v>
      </c>
      <c r="F127" s="187" t="s">
        <v>1541</v>
      </c>
      <c r="G127" s="188" t="s">
        <v>639</v>
      </c>
      <c r="H127" s="189">
        <v>1</v>
      </c>
      <c r="I127" s="190"/>
      <c r="J127" s="191">
        <f>ROUND(I127*H127,2)</f>
        <v>0</v>
      </c>
      <c r="K127" s="187" t="s">
        <v>1777</v>
      </c>
      <c r="L127" s="38"/>
      <c r="M127" s="192" t="s">
        <v>1</v>
      </c>
      <c r="N127" s="193" t="s">
        <v>41</v>
      </c>
      <c r="O127" s="70"/>
      <c r="P127" s="194">
        <f>O127*H127</f>
        <v>0</v>
      </c>
      <c r="Q127" s="194">
        <v>0</v>
      </c>
      <c r="R127" s="194">
        <f>Q127*H127</f>
        <v>0</v>
      </c>
      <c r="S127" s="194">
        <v>0</v>
      </c>
      <c r="T127" s="195">
        <f>S127*H127</f>
        <v>0</v>
      </c>
      <c r="U127" s="33"/>
      <c r="V127" s="33"/>
      <c r="W127" s="33"/>
      <c r="X127" s="33"/>
      <c r="Y127" s="33"/>
      <c r="Z127" s="33"/>
      <c r="AA127" s="33"/>
      <c r="AB127" s="33"/>
      <c r="AC127" s="33"/>
      <c r="AD127" s="33"/>
      <c r="AE127" s="33"/>
      <c r="AR127" s="196" t="s">
        <v>158</v>
      </c>
      <c r="AT127" s="196" t="s">
        <v>153</v>
      </c>
      <c r="AU127" s="196" t="s">
        <v>84</v>
      </c>
      <c r="AY127" s="16" t="s">
        <v>150</v>
      </c>
      <c r="BE127" s="197">
        <f>IF(N127="základní",J127,0)</f>
        <v>0</v>
      </c>
      <c r="BF127" s="197">
        <f>IF(N127="snížená",J127,0)</f>
        <v>0</v>
      </c>
      <c r="BG127" s="197">
        <f>IF(N127="zákl. přenesená",J127,0)</f>
        <v>0</v>
      </c>
      <c r="BH127" s="197">
        <f>IF(N127="sníž. přenesená",J127,0)</f>
        <v>0</v>
      </c>
      <c r="BI127" s="197">
        <f>IF(N127="nulová",J127,0)</f>
        <v>0</v>
      </c>
      <c r="BJ127" s="16" t="s">
        <v>84</v>
      </c>
      <c r="BK127" s="197">
        <f>ROUND(I127*H127,2)</f>
        <v>0</v>
      </c>
      <c r="BL127" s="16" t="s">
        <v>158</v>
      </c>
      <c r="BM127" s="196" t="s">
        <v>86</v>
      </c>
    </row>
    <row r="128" spans="1:65" s="2" customFormat="1" ht="24.2" customHeight="1">
      <c r="A128" s="33"/>
      <c r="B128" s="34"/>
      <c r="C128" s="185" t="s">
        <v>86</v>
      </c>
      <c r="D128" s="185" t="s">
        <v>153</v>
      </c>
      <c r="E128" s="186" t="s">
        <v>1542</v>
      </c>
      <c r="F128" s="187" t="s">
        <v>1543</v>
      </c>
      <c r="G128" s="188" t="s">
        <v>639</v>
      </c>
      <c r="H128" s="189">
        <v>1</v>
      </c>
      <c r="I128" s="190"/>
      <c r="J128" s="191">
        <f>ROUND(I128*H128,2)</f>
        <v>0</v>
      </c>
      <c r="K128" s="187" t="s">
        <v>1777</v>
      </c>
      <c r="L128" s="38"/>
      <c r="M128" s="192" t="s">
        <v>1</v>
      </c>
      <c r="N128" s="193" t="s">
        <v>41</v>
      </c>
      <c r="O128" s="70"/>
      <c r="P128" s="194">
        <f>O128*H128</f>
        <v>0</v>
      </c>
      <c r="Q128" s="194">
        <v>0</v>
      </c>
      <c r="R128" s="194">
        <f>Q128*H128</f>
        <v>0</v>
      </c>
      <c r="S128" s="194">
        <v>0</v>
      </c>
      <c r="T128" s="195">
        <f>S128*H128</f>
        <v>0</v>
      </c>
      <c r="U128" s="33"/>
      <c r="V128" s="33"/>
      <c r="W128" s="33"/>
      <c r="X128" s="33"/>
      <c r="Y128" s="33"/>
      <c r="Z128" s="33"/>
      <c r="AA128" s="33"/>
      <c r="AB128" s="33"/>
      <c r="AC128" s="33"/>
      <c r="AD128" s="33"/>
      <c r="AE128" s="33"/>
      <c r="AR128" s="196" t="s">
        <v>158</v>
      </c>
      <c r="AT128" s="196" t="s">
        <v>153</v>
      </c>
      <c r="AU128" s="196" t="s">
        <v>84</v>
      </c>
      <c r="AY128" s="16" t="s">
        <v>150</v>
      </c>
      <c r="BE128" s="197">
        <f>IF(N128="základní",J128,0)</f>
        <v>0</v>
      </c>
      <c r="BF128" s="197">
        <f>IF(N128="snížená",J128,0)</f>
        <v>0</v>
      </c>
      <c r="BG128" s="197">
        <f>IF(N128="zákl. přenesená",J128,0)</f>
        <v>0</v>
      </c>
      <c r="BH128" s="197">
        <f>IF(N128="sníž. přenesená",J128,0)</f>
        <v>0</v>
      </c>
      <c r="BI128" s="197">
        <f>IF(N128="nulová",J128,0)</f>
        <v>0</v>
      </c>
      <c r="BJ128" s="16" t="s">
        <v>84</v>
      </c>
      <c r="BK128" s="197">
        <f>ROUND(I128*H128,2)</f>
        <v>0</v>
      </c>
      <c r="BL128" s="16" t="s">
        <v>158</v>
      </c>
      <c r="BM128" s="196" t="s">
        <v>158</v>
      </c>
    </row>
    <row r="129" spans="1:65" s="2" customFormat="1" ht="16.5" customHeight="1">
      <c r="A129" s="33"/>
      <c r="B129" s="34"/>
      <c r="C129" s="185" t="s">
        <v>151</v>
      </c>
      <c r="D129" s="185" t="s">
        <v>153</v>
      </c>
      <c r="E129" s="186" t="s">
        <v>1544</v>
      </c>
      <c r="F129" s="187" t="s">
        <v>1545</v>
      </c>
      <c r="G129" s="188" t="s">
        <v>1443</v>
      </c>
      <c r="H129" s="189">
        <v>1</v>
      </c>
      <c r="I129" s="190"/>
      <c r="J129" s="191">
        <f>ROUND(I129*H129,2)</f>
        <v>0</v>
      </c>
      <c r="K129" s="187" t="s">
        <v>1777</v>
      </c>
      <c r="L129" s="38"/>
      <c r="M129" s="192" t="s">
        <v>1</v>
      </c>
      <c r="N129" s="193" t="s">
        <v>41</v>
      </c>
      <c r="O129" s="70"/>
      <c r="P129" s="194">
        <f>O129*H129</f>
        <v>0</v>
      </c>
      <c r="Q129" s="194">
        <v>0</v>
      </c>
      <c r="R129" s="194">
        <f>Q129*H129</f>
        <v>0</v>
      </c>
      <c r="S129" s="194">
        <v>0</v>
      </c>
      <c r="T129" s="195">
        <f>S129*H129</f>
        <v>0</v>
      </c>
      <c r="U129" s="33"/>
      <c r="V129" s="33"/>
      <c r="W129" s="33"/>
      <c r="X129" s="33"/>
      <c r="Y129" s="33"/>
      <c r="Z129" s="33"/>
      <c r="AA129" s="33"/>
      <c r="AB129" s="33"/>
      <c r="AC129" s="33"/>
      <c r="AD129" s="33"/>
      <c r="AE129" s="33"/>
      <c r="AR129" s="196" t="s">
        <v>158</v>
      </c>
      <c r="AT129" s="196" t="s">
        <v>153</v>
      </c>
      <c r="AU129" s="196" t="s">
        <v>84</v>
      </c>
      <c r="AY129" s="16" t="s">
        <v>150</v>
      </c>
      <c r="BE129" s="197">
        <f>IF(N129="základní",J129,0)</f>
        <v>0</v>
      </c>
      <c r="BF129" s="197">
        <f>IF(N129="snížená",J129,0)</f>
        <v>0</v>
      </c>
      <c r="BG129" s="197">
        <f>IF(N129="zákl. přenesená",J129,0)</f>
        <v>0</v>
      </c>
      <c r="BH129" s="197">
        <f>IF(N129="sníž. přenesená",J129,0)</f>
        <v>0</v>
      </c>
      <c r="BI129" s="197">
        <f>IF(N129="nulová",J129,0)</f>
        <v>0</v>
      </c>
      <c r="BJ129" s="16" t="s">
        <v>84</v>
      </c>
      <c r="BK129" s="197">
        <f>ROUND(I129*H129,2)</f>
        <v>0</v>
      </c>
      <c r="BL129" s="16" t="s">
        <v>158</v>
      </c>
      <c r="BM129" s="196" t="s">
        <v>179</v>
      </c>
    </row>
    <row r="130" spans="1:65" s="2" customFormat="1" ht="16.5" customHeight="1">
      <c r="A130" s="33"/>
      <c r="B130" s="34"/>
      <c r="C130" s="185" t="s">
        <v>158</v>
      </c>
      <c r="D130" s="185" t="s">
        <v>153</v>
      </c>
      <c r="E130" s="186" t="s">
        <v>1546</v>
      </c>
      <c r="F130" s="187" t="s">
        <v>1547</v>
      </c>
      <c r="G130" s="188" t="s">
        <v>639</v>
      </c>
      <c r="H130" s="189">
        <v>1</v>
      </c>
      <c r="I130" s="190"/>
      <c r="J130" s="191">
        <f>ROUND(I130*H130,2)</f>
        <v>0</v>
      </c>
      <c r="K130" s="187" t="s">
        <v>1777</v>
      </c>
      <c r="L130" s="38"/>
      <c r="M130" s="192" t="s">
        <v>1</v>
      </c>
      <c r="N130" s="193" t="s">
        <v>41</v>
      </c>
      <c r="O130" s="70"/>
      <c r="P130" s="194">
        <f>O130*H130</f>
        <v>0</v>
      </c>
      <c r="Q130" s="194">
        <v>0</v>
      </c>
      <c r="R130" s="194">
        <f>Q130*H130</f>
        <v>0</v>
      </c>
      <c r="S130" s="194">
        <v>0</v>
      </c>
      <c r="T130" s="195">
        <f>S130*H130</f>
        <v>0</v>
      </c>
      <c r="U130" s="33"/>
      <c r="V130" s="33"/>
      <c r="W130" s="33"/>
      <c r="X130" s="33"/>
      <c r="Y130" s="33"/>
      <c r="Z130" s="33"/>
      <c r="AA130" s="33"/>
      <c r="AB130" s="33"/>
      <c r="AC130" s="33"/>
      <c r="AD130" s="33"/>
      <c r="AE130" s="33"/>
      <c r="AR130" s="196" t="s">
        <v>158</v>
      </c>
      <c r="AT130" s="196" t="s">
        <v>153</v>
      </c>
      <c r="AU130" s="196" t="s">
        <v>84</v>
      </c>
      <c r="AY130" s="16" t="s">
        <v>150</v>
      </c>
      <c r="BE130" s="197">
        <f>IF(N130="základní",J130,0)</f>
        <v>0</v>
      </c>
      <c r="BF130" s="197">
        <f>IF(N130="snížená",J130,0)</f>
        <v>0</v>
      </c>
      <c r="BG130" s="197">
        <f>IF(N130="zákl. přenesená",J130,0)</f>
        <v>0</v>
      </c>
      <c r="BH130" s="197">
        <f>IF(N130="sníž. přenesená",J130,0)</f>
        <v>0</v>
      </c>
      <c r="BI130" s="197">
        <f>IF(N130="nulová",J130,0)</f>
        <v>0</v>
      </c>
      <c r="BJ130" s="16" t="s">
        <v>84</v>
      </c>
      <c r="BK130" s="197">
        <f>ROUND(I130*H130,2)</f>
        <v>0</v>
      </c>
      <c r="BL130" s="16" t="s">
        <v>158</v>
      </c>
      <c r="BM130" s="196" t="s">
        <v>195</v>
      </c>
    </row>
    <row r="131" spans="1:65" s="2" customFormat="1" ht="24.2" customHeight="1">
      <c r="A131" s="33"/>
      <c r="B131" s="34"/>
      <c r="C131" s="185" t="s">
        <v>174</v>
      </c>
      <c r="D131" s="185" t="s">
        <v>153</v>
      </c>
      <c r="E131" s="186" t="s">
        <v>1548</v>
      </c>
      <c r="F131" s="187" t="s">
        <v>1549</v>
      </c>
      <c r="G131" s="188" t="s">
        <v>639</v>
      </c>
      <c r="H131" s="189">
        <v>1</v>
      </c>
      <c r="I131" s="190"/>
      <c r="J131" s="191">
        <f>ROUND(I131*H131,2)</f>
        <v>0</v>
      </c>
      <c r="K131" s="187" t="s">
        <v>1777</v>
      </c>
      <c r="L131" s="38"/>
      <c r="M131" s="192" t="s">
        <v>1</v>
      </c>
      <c r="N131" s="193" t="s">
        <v>41</v>
      </c>
      <c r="O131" s="70"/>
      <c r="P131" s="194">
        <f>O131*H131</f>
        <v>0</v>
      </c>
      <c r="Q131" s="194">
        <v>0</v>
      </c>
      <c r="R131" s="194">
        <f>Q131*H131</f>
        <v>0</v>
      </c>
      <c r="S131" s="194">
        <v>0</v>
      </c>
      <c r="T131" s="195">
        <f>S131*H131</f>
        <v>0</v>
      </c>
      <c r="U131" s="33"/>
      <c r="V131" s="33"/>
      <c r="W131" s="33"/>
      <c r="X131" s="33"/>
      <c r="Y131" s="33"/>
      <c r="Z131" s="33"/>
      <c r="AA131" s="33"/>
      <c r="AB131" s="33"/>
      <c r="AC131" s="33"/>
      <c r="AD131" s="33"/>
      <c r="AE131" s="33"/>
      <c r="AR131" s="196" t="s">
        <v>158</v>
      </c>
      <c r="AT131" s="196" t="s">
        <v>153</v>
      </c>
      <c r="AU131" s="196" t="s">
        <v>84</v>
      </c>
      <c r="AY131" s="16" t="s">
        <v>150</v>
      </c>
      <c r="BE131" s="197">
        <f>IF(N131="základní",J131,0)</f>
        <v>0</v>
      </c>
      <c r="BF131" s="197">
        <f>IF(N131="snížená",J131,0)</f>
        <v>0</v>
      </c>
      <c r="BG131" s="197">
        <f>IF(N131="zákl. přenesená",J131,0)</f>
        <v>0</v>
      </c>
      <c r="BH131" s="197">
        <f>IF(N131="sníž. přenesená",J131,0)</f>
        <v>0</v>
      </c>
      <c r="BI131" s="197">
        <f>IF(N131="nulová",J131,0)</f>
        <v>0</v>
      </c>
      <c r="BJ131" s="16" t="s">
        <v>84</v>
      </c>
      <c r="BK131" s="197">
        <f>ROUND(I131*H131,2)</f>
        <v>0</v>
      </c>
      <c r="BL131" s="16" t="s">
        <v>158</v>
      </c>
      <c r="BM131" s="196" t="s">
        <v>208</v>
      </c>
    </row>
    <row r="132" spans="1:65" s="12" customFormat="1" ht="25.9" customHeight="1">
      <c r="B132" s="169"/>
      <c r="C132" s="170"/>
      <c r="D132" s="171" t="s">
        <v>75</v>
      </c>
      <c r="E132" s="172" t="s">
        <v>1487</v>
      </c>
      <c r="F132" s="172" t="s">
        <v>1550</v>
      </c>
      <c r="G132" s="170"/>
      <c r="H132" s="170"/>
      <c r="I132" s="173"/>
      <c r="J132" s="174">
        <f>BK132</f>
        <v>0</v>
      </c>
      <c r="K132" s="170"/>
      <c r="L132" s="175"/>
      <c r="M132" s="176"/>
      <c r="N132" s="177"/>
      <c r="O132" s="177"/>
      <c r="P132" s="178">
        <f>SUM(P133:P145)</f>
        <v>0</v>
      </c>
      <c r="Q132" s="177"/>
      <c r="R132" s="178">
        <f>SUM(R133:R145)</f>
        <v>0</v>
      </c>
      <c r="S132" s="177"/>
      <c r="T132" s="179">
        <f>SUM(T133:T145)</f>
        <v>0</v>
      </c>
      <c r="AR132" s="180" t="s">
        <v>84</v>
      </c>
      <c r="AT132" s="181" t="s">
        <v>75</v>
      </c>
      <c r="AU132" s="181" t="s">
        <v>76</v>
      </c>
      <c r="AY132" s="180" t="s">
        <v>150</v>
      </c>
      <c r="BK132" s="182">
        <f>SUM(BK133:BK145)</f>
        <v>0</v>
      </c>
    </row>
    <row r="133" spans="1:65" s="2" customFormat="1" ht="37.9" customHeight="1">
      <c r="A133" s="33"/>
      <c r="B133" s="34"/>
      <c r="C133" s="185" t="s">
        <v>179</v>
      </c>
      <c r="D133" s="185" t="s">
        <v>153</v>
      </c>
      <c r="E133" s="186" t="s">
        <v>1551</v>
      </c>
      <c r="F133" s="187" t="s">
        <v>1552</v>
      </c>
      <c r="G133" s="188" t="s">
        <v>639</v>
      </c>
      <c r="H133" s="189">
        <v>1</v>
      </c>
      <c r="I133" s="190"/>
      <c r="J133" s="191">
        <f t="shared" ref="J133:J145" si="0">ROUND(I133*H133,2)</f>
        <v>0</v>
      </c>
      <c r="K133" s="187" t="s">
        <v>1777</v>
      </c>
      <c r="L133" s="38"/>
      <c r="M133" s="192" t="s">
        <v>1</v>
      </c>
      <c r="N133" s="193" t="s">
        <v>41</v>
      </c>
      <c r="O133" s="70"/>
      <c r="P133" s="194">
        <f t="shared" ref="P133:P145" si="1">O133*H133</f>
        <v>0</v>
      </c>
      <c r="Q133" s="194">
        <v>0</v>
      </c>
      <c r="R133" s="194">
        <f t="shared" ref="R133:R145" si="2">Q133*H133</f>
        <v>0</v>
      </c>
      <c r="S133" s="194">
        <v>0</v>
      </c>
      <c r="T133" s="195">
        <f t="shared" ref="T133:T145" si="3">S133*H133</f>
        <v>0</v>
      </c>
      <c r="U133" s="33"/>
      <c r="V133" s="33"/>
      <c r="W133" s="33"/>
      <c r="X133" s="33"/>
      <c r="Y133" s="33"/>
      <c r="Z133" s="33"/>
      <c r="AA133" s="33"/>
      <c r="AB133" s="33"/>
      <c r="AC133" s="33"/>
      <c r="AD133" s="33"/>
      <c r="AE133" s="33"/>
      <c r="AR133" s="196" t="s">
        <v>158</v>
      </c>
      <c r="AT133" s="196" t="s">
        <v>153</v>
      </c>
      <c r="AU133" s="196" t="s">
        <v>84</v>
      </c>
      <c r="AY133" s="16" t="s">
        <v>150</v>
      </c>
      <c r="BE133" s="197">
        <f t="shared" ref="BE133:BE145" si="4">IF(N133="základní",J133,0)</f>
        <v>0</v>
      </c>
      <c r="BF133" s="197">
        <f t="shared" ref="BF133:BF145" si="5">IF(N133="snížená",J133,0)</f>
        <v>0</v>
      </c>
      <c r="BG133" s="197">
        <f t="shared" ref="BG133:BG145" si="6">IF(N133="zákl. přenesená",J133,0)</f>
        <v>0</v>
      </c>
      <c r="BH133" s="197">
        <f t="shared" ref="BH133:BH145" si="7">IF(N133="sníž. přenesená",J133,0)</f>
        <v>0</v>
      </c>
      <c r="BI133" s="197">
        <f t="shared" ref="BI133:BI145" si="8">IF(N133="nulová",J133,0)</f>
        <v>0</v>
      </c>
      <c r="BJ133" s="16" t="s">
        <v>84</v>
      </c>
      <c r="BK133" s="197">
        <f t="shared" ref="BK133:BK145" si="9">ROUND(I133*H133,2)</f>
        <v>0</v>
      </c>
      <c r="BL133" s="16" t="s">
        <v>158</v>
      </c>
      <c r="BM133" s="196" t="s">
        <v>8</v>
      </c>
    </row>
    <row r="134" spans="1:65" s="2" customFormat="1" ht="24.2" customHeight="1">
      <c r="A134" s="33"/>
      <c r="B134" s="34"/>
      <c r="C134" s="185" t="s">
        <v>185</v>
      </c>
      <c r="D134" s="185" t="s">
        <v>153</v>
      </c>
      <c r="E134" s="186" t="s">
        <v>1553</v>
      </c>
      <c r="F134" s="187" t="s">
        <v>1554</v>
      </c>
      <c r="G134" s="188" t="s">
        <v>639</v>
      </c>
      <c r="H134" s="189">
        <v>1</v>
      </c>
      <c r="I134" s="190"/>
      <c r="J134" s="191">
        <f t="shared" si="0"/>
        <v>0</v>
      </c>
      <c r="K134" s="187" t="s">
        <v>1777</v>
      </c>
      <c r="L134" s="38"/>
      <c r="M134" s="192" t="s">
        <v>1</v>
      </c>
      <c r="N134" s="193" t="s">
        <v>41</v>
      </c>
      <c r="O134" s="70"/>
      <c r="P134" s="194">
        <f t="shared" si="1"/>
        <v>0</v>
      </c>
      <c r="Q134" s="194">
        <v>0</v>
      </c>
      <c r="R134" s="194">
        <f t="shared" si="2"/>
        <v>0</v>
      </c>
      <c r="S134" s="194">
        <v>0</v>
      </c>
      <c r="T134" s="195">
        <f t="shared" si="3"/>
        <v>0</v>
      </c>
      <c r="U134" s="33"/>
      <c r="V134" s="33"/>
      <c r="W134" s="33"/>
      <c r="X134" s="33"/>
      <c r="Y134" s="33"/>
      <c r="Z134" s="33"/>
      <c r="AA134" s="33"/>
      <c r="AB134" s="33"/>
      <c r="AC134" s="33"/>
      <c r="AD134" s="33"/>
      <c r="AE134" s="33"/>
      <c r="AR134" s="196" t="s">
        <v>158</v>
      </c>
      <c r="AT134" s="196" t="s">
        <v>153</v>
      </c>
      <c r="AU134" s="196" t="s">
        <v>84</v>
      </c>
      <c r="AY134" s="16" t="s">
        <v>150</v>
      </c>
      <c r="BE134" s="197">
        <f t="shared" si="4"/>
        <v>0</v>
      </c>
      <c r="BF134" s="197">
        <f t="shared" si="5"/>
        <v>0</v>
      </c>
      <c r="BG134" s="197">
        <f t="shared" si="6"/>
        <v>0</v>
      </c>
      <c r="BH134" s="197">
        <f t="shared" si="7"/>
        <v>0</v>
      </c>
      <c r="BI134" s="197">
        <f t="shared" si="8"/>
        <v>0</v>
      </c>
      <c r="BJ134" s="16" t="s">
        <v>84</v>
      </c>
      <c r="BK134" s="197">
        <f t="shared" si="9"/>
        <v>0</v>
      </c>
      <c r="BL134" s="16" t="s">
        <v>158</v>
      </c>
      <c r="BM134" s="196" t="s">
        <v>228</v>
      </c>
    </row>
    <row r="135" spans="1:65" s="2" customFormat="1" ht="24.2" customHeight="1">
      <c r="A135" s="33"/>
      <c r="B135" s="34"/>
      <c r="C135" s="185" t="s">
        <v>195</v>
      </c>
      <c r="D135" s="185" t="s">
        <v>153</v>
      </c>
      <c r="E135" s="186" t="s">
        <v>1555</v>
      </c>
      <c r="F135" s="187" t="s">
        <v>1556</v>
      </c>
      <c r="G135" s="188" t="s">
        <v>639</v>
      </c>
      <c r="H135" s="189">
        <v>1</v>
      </c>
      <c r="I135" s="190"/>
      <c r="J135" s="191">
        <f t="shared" si="0"/>
        <v>0</v>
      </c>
      <c r="K135" s="187" t="s">
        <v>1777</v>
      </c>
      <c r="L135" s="38"/>
      <c r="M135" s="192" t="s">
        <v>1</v>
      </c>
      <c r="N135" s="193" t="s">
        <v>41</v>
      </c>
      <c r="O135" s="70"/>
      <c r="P135" s="194">
        <f t="shared" si="1"/>
        <v>0</v>
      </c>
      <c r="Q135" s="194">
        <v>0</v>
      </c>
      <c r="R135" s="194">
        <f t="shared" si="2"/>
        <v>0</v>
      </c>
      <c r="S135" s="194">
        <v>0</v>
      </c>
      <c r="T135" s="195">
        <f t="shared" si="3"/>
        <v>0</v>
      </c>
      <c r="U135" s="33"/>
      <c r="V135" s="33"/>
      <c r="W135" s="33"/>
      <c r="X135" s="33"/>
      <c r="Y135" s="33"/>
      <c r="Z135" s="33"/>
      <c r="AA135" s="33"/>
      <c r="AB135" s="33"/>
      <c r="AC135" s="33"/>
      <c r="AD135" s="33"/>
      <c r="AE135" s="33"/>
      <c r="AR135" s="196" t="s">
        <v>158</v>
      </c>
      <c r="AT135" s="196" t="s">
        <v>153</v>
      </c>
      <c r="AU135" s="196" t="s">
        <v>84</v>
      </c>
      <c r="AY135" s="16" t="s">
        <v>150</v>
      </c>
      <c r="BE135" s="197">
        <f t="shared" si="4"/>
        <v>0</v>
      </c>
      <c r="BF135" s="197">
        <f t="shared" si="5"/>
        <v>0</v>
      </c>
      <c r="BG135" s="197">
        <f t="shared" si="6"/>
        <v>0</v>
      </c>
      <c r="BH135" s="197">
        <f t="shared" si="7"/>
        <v>0</v>
      </c>
      <c r="BI135" s="197">
        <f t="shared" si="8"/>
        <v>0</v>
      </c>
      <c r="BJ135" s="16" t="s">
        <v>84</v>
      </c>
      <c r="BK135" s="197">
        <f t="shared" si="9"/>
        <v>0</v>
      </c>
      <c r="BL135" s="16" t="s">
        <v>158</v>
      </c>
      <c r="BM135" s="196" t="s">
        <v>237</v>
      </c>
    </row>
    <row r="136" spans="1:65" s="2" customFormat="1" ht="44.25" customHeight="1">
      <c r="A136" s="33"/>
      <c r="B136" s="34"/>
      <c r="C136" s="185" t="s">
        <v>201</v>
      </c>
      <c r="D136" s="185" t="s">
        <v>153</v>
      </c>
      <c r="E136" s="186" t="s">
        <v>1557</v>
      </c>
      <c r="F136" s="187" t="s">
        <v>1558</v>
      </c>
      <c r="G136" s="188" t="s">
        <v>1443</v>
      </c>
      <c r="H136" s="189">
        <v>1</v>
      </c>
      <c r="I136" s="190"/>
      <c r="J136" s="191">
        <f t="shared" si="0"/>
        <v>0</v>
      </c>
      <c r="K136" s="187" t="s">
        <v>1777</v>
      </c>
      <c r="L136" s="38"/>
      <c r="M136" s="192" t="s">
        <v>1</v>
      </c>
      <c r="N136" s="193" t="s">
        <v>41</v>
      </c>
      <c r="O136" s="70"/>
      <c r="P136" s="194">
        <f t="shared" si="1"/>
        <v>0</v>
      </c>
      <c r="Q136" s="194">
        <v>0</v>
      </c>
      <c r="R136" s="194">
        <f t="shared" si="2"/>
        <v>0</v>
      </c>
      <c r="S136" s="194">
        <v>0</v>
      </c>
      <c r="T136" s="195">
        <f t="shared" si="3"/>
        <v>0</v>
      </c>
      <c r="U136" s="33"/>
      <c r="V136" s="33"/>
      <c r="W136" s="33"/>
      <c r="X136" s="33"/>
      <c r="Y136" s="33"/>
      <c r="Z136" s="33"/>
      <c r="AA136" s="33"/>
      <c r="AB136" s="33"/>
      <c r="AC136" s="33"/>
      <c r="AD136" s="33"/>
      <c r="AE136" s="33"/>
      <c r="AR136" s="196" t="s">
        <v>158</v>
      </c>
      <c r="AT136" s="196" t="s">
        <v>153</v>
      </c>
      <c r="AU136" s="196" t="s">
        <v>84</v>
      </c>
      <c r="AY136" s="16" t="s">
        <v>150</v>
      </c>
      <c r="BE136" s="197">
        <f t="shared" si="4"/>
        <v>0</v>
      </c>
      <c r="BF136" s="197">
        <f t="shared" si="5"/>
        <v>0</v>
      </c>
      <c r="BG136" s="197">
        <f t="shared" si="6"/>
        <v>0</v>
      </c>
      <c r="BH136" s="197">
        <f t="shared" si="7"/>
        <v>0</v>
      </c>
      <c r="BI136" s="197">
        <f t="shared" si="8"/>
        <v>0</v>
      </c>
      <c r="BJ136" s="16" t="s">
        <v>84</v>
      </c>
      <c r="BK136" s="197">
        <f t="shared" si="9"/>
        <v>0</v>
      </c>
      <c r="BL136" s="16" t="s">
        <v>158</v>
      </c>
      <c r="BM136" s="196" t="s">
        <v>245</v>
      </c>
    </row>
    <row r="137" spans="1:65" s="2" customFormat="1" ht="24.2" customHeight="1">
      <c r="A137" s="33"/>
      <c r="B137" s="34"/>
      <c r="C137" s="185" t="s">
        <v>208</v>
      </c>
      <c r="D137" s="185" t="s">
        <v>153</v>
      </c>
      <c r="E137" s="186" t="s">
        <v>1559</v>
      </c>
      <c r="F137" s="187" t="s">
        <v>1560</v>
      </c>
      <c r="G137" s="188" t="s">
        <v>1443</v>
      </c>
      <c r="H137" s="189">
        <v>1</v>
      </c>
      <c r="I137" s="190"/>
      <c r="J137" s="191">
        <f t="shared" si="0"/>
        <v>0</v>
      </c>
      <c r="K137" s="187" t="s">
        <v>1777</v>
      </c>
      <c r="L137" s="38"/>
      <c r="M137" s="192" t="s">
        <v>1</v>
      </c>
      <c r="N137" s="193" t="s">
        <v>41</v>
      </c>
      <c r="O137" s="70"/>
      <c r="P137" s="194">
        <f t="shared" si="1"/>
        <v>0</v>
      </c>
      <c r="Q137" s="194">
        <v>0</v>
      </c>
      <c r="R137" s="194">
        <f t="shared" si="2"/>
        <v>0</v>
      </c>
      <c r="S137" s="194">
        <v>0</v>
      </c>
      <c r="T137" s="195">
        <f t="shared" si="3"/>
        <v>0</v>
      </c>
      <c r="U137" s="33"/>
      <c r="V137" s="33"/>
      <c r="W137" s="33"/>
      <c r="X137" s="33"/>
      <c r="Y137" s="33"/>
      <c r="Z137" s="33"/>
      <c r="AA137" s="33"/>
      <c r="AB137" s="33"/>
      <c r="AC137" s="33"/>
      <c r="AD137" s="33"/>
      <c r="AE137" s="33"/>
      <c r="AR137" s="196" t="s">
        <v>158</v>
      </c>
      <c r="AT137" s="196" t="s">
        <v>153</v>
      </c>
      <c r="AU137" s="196" t="s">
        <v>84</v>
      </c>
      <c r="AY137" s="16" t="s">
        <v>150</v>
      </c>
      <c r="BE137" s="197">
        <f t="shared" si="4"/>
        <v>0</v>
      </c>
      <c r="BF137" s="197">
        <f t="shared" si="5"/>
        <v>0</v>
      </c>
      <c r="BG137" s="197">
        <f t="shared" si="6"/>
        <v>0</v>
      </c>
      <c r="BH137" s="197">
        <f t="shared" si="7"/>
        <v>0</v>
      </c>
      <c r="BI137" s="197">
        <f t="shared" si="8"/>
        <v>0</v>
      </c>
      <c r="BJ137" s="16" t="s">
        <v>84</v>
      </c>
      <c r="BK137" s="197">
        <f t="shared" si="9"/>
        <v>0</v>
      </c>
      <c r="BL137" s="16" t="s">
        <v>158</v>
      </c>
      <c r="BM137" s="196" t="s">
        <v>255</v>
      </c>
    </row>
    <row r="138" spans="1:65" s="2" customFormat="1" ht="24.2" customHeight="1">
      <c r="A138" s="33"/>
      <c r="B138" s="34"/>
      <c r="C138" s="185" t="s">
        <v>216</v>
      </c>
      <c r="D138" s="185" t="s">
        <v>153</v>
      </c>
      <c r="E138" s="186" t="s">
        <v>1561</v>
      </c>
      <c r="F138" s="187" t="s">
        <v>1562</v>
      </c>
      <c r="G138" s="188" t="s">
        <v>639</v>
      </c>
      <c r="H138" s="189">
        <v>1</v>
      </c>
      <c r="I138" s="190"/>
      <c r="J138" s="191">
        <f t="shared" si="0"/>
        <v>0</v>
      </c>
      <c r="K138" s="187" t="s">
        <v>1777</v>
      </c>
      <c r="L138" s="38"/>
      <c r="M138" s="192" t="s">
        <v>1</v>
      </c>
      <c r="N138" s="193" t="s">
        <v>41</v>
      </c>
      <c r="O138" s="70"/>
      <c r="P138" s="194">
        <f t="shared" si="1"/>
        <v>0</v>
      </c>
      <c r="Q138" s="194">
        <v>0</v>
      </c>
      <c r="R138" s="194">
        <f t="shared" si="2"/>
        <v>0</v>
      </c>
      <c r="S138" s="194">
        <v>0</v>
      </c>
      <c r="T138" s="195">
        <f t="shared" si="3"/>
        <v>0</v>
      </c>
      <c r="U138" s="33"/>
      <c r="V138" s="33"/>
      <c r="W138" s="33"/>
      <c r="X138" s="33"/>
      <c r="Y138" s="33"/>
      <c r="Z138" s="33"/>
      <c r="AA138" s="33"/>
      <c r="AB138" s="33"/>
      <c r="AC138" s="33"/>
      <c r="AD138" s="33"/>
      <c r="AE138" s="33"/>
      <c r="AR138" s="196" t="s">
        <v>158</v>
      </c>
      <c r="AT138" s="196" t="s">
        <v>153</v>
      </c>
      <c r="AU138" s="196" t="s">
        <v>84</v>
      </c>
      <c r="AY138" s="16" t="s">
        <v>150</v>
      </c>
      <c r="BE138" s="197">
        <f t="shared" si="4"/>
        <v>0</v>
      </c>
      <c r="BF138" s="197">
        <f t="shared" si="5"/>
        <v>0</v>
      </c>
      <c r="BG138" s="197">
        <f t="shared" si="6"/>
        <v>0</v>
      </c>
      <c r="BH138" s="197">
        <f t="shared" si="7"/>
        <v>0</v>
      </c>
      <c r="BI138" s="197">
        <f t="shared" si="8"/>
        <v>0</v>
      </c>
      <c r="BJ138" s="16" t="s">
        <v>84</v>
      </c>
      <c r="BK138" s="197">
        <f t="shared" si="9"/>
        <v>0</v>
      </c>
      <c r="BL138" s="16" t="s">
        <v>158</v>
      </c>
      <c r="BM138" s="196" t="s">
        <v>264</v>
      </c>
    </row>
    <row r="139" spans="1:65" s="2" customFormat="1" ht="16.5" customHeight="1">
      <c r="A139" s="33"/>
      <c r="B139" s="34"/>
      <c r="C139" s="185" t="s">
        <v>8</v>
      </c>
      <c r="D139" s="185" t="s">
        <v>153</v>
      </c>
      <c r="E139" s="186" t="s">
        <v>1546</v>
      </c>
      <c r="F139" s="187" t="s">
        <v>1547</v>
      </c>
      <c r="G139" s="188" t="s">
        <v>639</v>
      </c>
      <c r="H139" s="189">
        <v>1</v>
      </c>
      <c r="I139" s="190"/>
      <c r="J139" s="191">
        <f t="shared" si="0"/>
        <v>0</v>
      </c>
      <c r="K139" s="187" t="s">
        <v>1777</v>
      </c>
      <c r="L139" s="38"/>
      <c r="M139" s="192" t="s">
        <v>1</v>
      </c>
      <c r="N139" s="193" t="s">
        <v>41</v>
      </c>
      <c r="O139" s="70"/>
      <c r="P139" s="194">
        <f t="shared" si="1"/>
        <v>0</v>
      </c>
      <c r="Q139" s="194">
        <v>0</v>
      </c>
      <c r="R139" s="194">
        <f t="shared" si="2"/>
        <v>0</v>
      </c>
      <c r="S139" s="194">
        <v>0</v>
      </c>
      <c r="T139" s="195">
        <f t="shared" si="3"/>
        <v>0</v>
      </c>
      <c r="U139" s="33"/>
      <c r="V139" s="33"/>
      <c r="W139" s="33"/>
      <c r="X139" s="33"/>
      <c r="Y139" s="33"/>
      <c r="Z139" s="33"/>
      <c r="AA139" s="33"/>
      <c r="AB139" s="33"/>
      <c r="AC139" s="33"/>
      <c r="AD139" s="33"/>
      <c r="AE139" s="33"/>
      <c r="AR139" s="196" t="s">
        <v>158</v>
      </c>
      <c r="AT139" s="196" t="s">
        <v>153</v>
      </c>
      <c r="AU139" s="196" t="s">
        <v>84</v>
      </c>
      <c r="AY139" s="16" t="s">
        <v>150</v>
      </c>
      <c r="BE139" s="197">
        <f t="shared" si="4"/>
        <v>0</v>
      </c>
      <c r="BF139" s="197">
        <f t="shared" si="5"/>
        <v>0</v>
      </c>
      <c r="BG139" s="197">
        <f t="shared" si="6"/>
        <v>0</v>
      </c>
      <c r="BH139" s="197">
        <f t="shared" si="7"/>
        <v>0</v>
      </c>
      <c r="BI139" s="197">
        <f t="shared" si="8"/>
        <v>0</v>
      </c>
      <c r="BJ139" s="16" t="s">
        <v>84</v>
      </c>
      <c r="BK139" s="197">
        <f t="shared" si="9"/>
        <v>0</v>
      </c>
      <c r="BL139" s="16" t="s">
        <v>158</v>
      </c>
      <c r="BM139" s="196" t="s">
        <v>277</v>
      </c>
    </row>
    <row r="140" spans="1:65" s="2" customFormat="1" ht="24.2" customHeight="1">
      <c r="A140" s="33"/>
      <c r="B140" s="34"/>
      <c r="C140" s="185" t="s">
        <v>224</v>
      </c>
      <c r="D140" s="185" t="s">
        <v>153</v>
      </c>
      <c r="E140" s="186" t="s">
        <v>1563</v>
      </c>
      <c r="F140" s="187" t="s">
        <v>1564</v>
      </c>
      <c r="G140" s="188" t="s">
        <v>639</v>
      </c>
      <c r="H140" s="189">
        <v>1</v>
      </c>
      <c r="I140" s="190"/>
      <c r="J140" s="191">
        <f t="shared" si="0"/>
        <v>0</v>
      </c>
      <c r="K140" s="187" t="s">
        <v>1777</v>
      </c>
      <c r="L140" s="38"/>
      <c r="M140" s="192" t="s">
        <v>1</v>
      </c>
      <c r="N140" s="193" t="s">
        <v>41</v>
      </c>
      <c r="O140" s="70"/>
      <c r="P140" s="194">
        <f t="shared" si="1"/>
        <v>0</v>
      </c>
      <c r="Q140" s="194">
        <v>0</v>
      </c>
      <c r="R140" s="194">
        <f t="shared" si="2"/>
        <v>0</v>
      </c>
      <c r="S140" s="194">
        <v>0</v>
      </c>
      <c r="T140" s="195">
        <f t="shared" si="3"/>
        <v>0</v>
      </c>
      <c r="U140" s="33"/>
      <c r="V140" s="33"/>
      <c r="W140" s="33"/>
      <c r="X140" s="33"/>
      <c r="Y140" s="33"/>
      <c r="Z140" s="33"/>
      <c r="AA140" s="33"/>
      <c r="AB140" s="33"/>
      <c r="AC140" s="33"/>
      <c r="AD140" s="33"/>
      <c r="AE140" s="33"/>
      <c r="AR140" s="196" t="s">
        <v>158</v>
      </c>
      <c r="AT140" s="196" t="s">
        <v>153</v>
      </c>
      <c r="AU140" s="196" t="s">
        <v>84</v>
      </c>
      <c r="AY140" s="16" t="s">
        <v>150</v>
      </c>
      <c r="BE140" s="197">
        <f t="shared" si="4"/>
        <v>0</v>
      </c>
      <c r="BF140" s="197">
        <f t="shared" si="5"/>
        <v>0</v>
      </c>
      <c r="BG140" s="197">
        <f t="shared" si="6"/>
        <v>0</v>
      </c>
      <c r="BH140" s="197">
        <f t="shared" si="7"/>
        <v>0</v>
      </c>
      <c r="BI140" s="197">
        <f t="shared" si="8"/>
        <v>0</v>
      </c>
      <c r="BJ140" s="16" t="s">
        <v>84</v>
      </c>
      <c r="BK140" s="197">
        <f t="shared" si="9"/>
        <v>0</v>
      </c>
      <c r="BL140" s="16" t="s">
        <v>158</v>
      </c>
      <c r="BM140" s="196" t="s">
        <v>287</v>
      </c>
    </row>
    <row r="141" spans="1:65" s="2" customFormat="1" ht="16.5" customHeight="1">
      <c r="A141" s="33"/>
      <c r="B141" s="34"/>
      <c r="C141" s="185" t="s">
        <v>228</v>
      </c>
      <c r="D141" s="185" t="s">
        <v>153</v>
      </c>
      <c r="E141" s="186" t="s">
        <v>1565</v>
      </c>
      <c r="F141" s="187" t="s">
        <v>1566</v>
      </c>
      <c r="G141" s="188" t="s">
        <v>182</v>
      </c>
      <c r="H141" s="189">
        <v>150</v>
      </c>
      <c r="I141" s="190"/>
      <c r="J141" s="191">
        <f t="shared" si="0"/>
        <v>0</v>
      </c>
      <c r="K141" s="187" t="s">
        <v>1777</v>
      </c>
      <c r="L141" s="38"/>
      <c r="M141" s="192" t="s">
        <v>1</v>
      </c>
      <c r="N141" s="193" t="s">
        <v>41</v>
      </c>
      <c r="O141" s="70"/>
      <c r="P141" s="194">
        <f t="shared" si="1"/>
        <v>0</v>
      </c>
      <c r="Q141" s="194">
        <v>0</v>
      </c>
      <c r="R141" s="194">
        <f t="shared" si="2"/>
        <v>0</v>
      </c>
      <c r="S141" s="194">
        <v>0</v>
      </c>
      <c r="T141" s="195">
        <f t="shared" si="3"/>
        <v>0</v>
      </c>
      <c r="U141" s="33"/>
      <c r="V141" s="33"/>
      <c r="W141" s="33"/>
      <c r="X141" s="33"/>
      <c r="Y141" s="33"/>
      <c r="Z141" s="33"/>
      <c r="AA141" s="33"/>
      <c r="AB141" s="33"/>
      <c r="AC141" s="33"/>
      <c r="AD141" s="33"/>
      <c r="AE141" s="33"/>
      <c r="AR141" s="196" t="s">
        <v>158</v>
      </c>
      <c r="AT141" s="196" t="s">
        <v>153</v>
      </c>
      <c r="AU141" s="196" t="s">
        <v>84</v>
      </c>
      <c r="AY141" s="16" t="s">
        <v>150</v>
      </c>
      <c r="BE141" s="197">
        <f t="shared" si="4"/>
        <v>0</v>
      </c>
      <c r="BF141" s="197">
        <f t="shared" si="5"/>
        <v>0</v>
      </c>
      <c r="BG141" s="197">
        <f t="shared" si="6"/>
        <v>0</v>
      </c>
      <c r="BH141" s="197">
        <f t="shared" si="7"/>
        <v>0</v>
      </c>
      <c r="BI141" s="197">
        <f t="shared" si="8"/>
        <v>0</v>
      </c>
      <c r="BJ141" s="16" t="s">
        <v>84</v>
      </c>
      <c r="BK141" s="197">
        <f t="shared" si="9"/>
        <v>0</v>
      </c>
      <c r="BL141" s="16" t="s">
        <v>158</v>
      </c>
      <c r="BM141" s="196" t="s">
        <v>295</v>
      </c>
    </row>
    <row r="142" spans="1:65" s="2" customFormat="1" ht="16.5" customHeight="1">
      <c r="A142" s="33"/>
      <c r="B142" s="34"/>
      <c r="C142" s="185" t="s">
        <v>232</v>
      </c>
      <c r="D142" s="185" t="s">
        <v>153</v>
      </c>
      <c r="E142" s="186" t="s">
        <v>1567</v>
      </c>
      <c r="F142" s="187" t="s">
        <v>1568</v>
      </c>
      <c r="G142" s="188" t="s">
        <v>182</v>
      </c>
      <c r="H142" s="189">
        <v>165</v>
      </c>
      <c r="I142" s="190"/>
      <c r="J142" s="191">
        <f t="shared" si="0"/>
        <v>0</v>
      </c>
      <c r="K142" s="187" t="s">
        <v>1777</v>
      </c>
      <c r="L142" s="38"/>
      <c r="M142" s="192" t="s">
        <v>1</v>
      </c>
      <c r="N142" s="193" t="s">
        <v>41</v>
      </c>
      <c r="O142" s="70"/>
      <c r="P142" s="194">
        <f t="shared" si="1"/>
        <v>0</v>
      </c>
      <c r="Q142" s="194">
        <v>0</v>
      </c>
      <c r="R142" s="194">
        <f t="shared" si="2"/>
        <v>0</v>
      </c>
      <c r="S142" s="194">
        <v>0</v>
      </c>
      <c r="T142" s="195">
        <f t="shared" si="3"/>
        <v>0</v>
      </c>
      <c r="U142" s="33"/>
      <c r="V142" s="33"/>
      <c r="W142" s="33"/>
      <c r="X142" s="33"/>
      <c r="Y142" s="33"/>
      <c r="Z142" s="33"/>
      <c r="AA142" s="33"/>
      <c r="AB142" s="33"/>
      <c r="AC142" s="33"/>
      <c r="AD142" s="33"/>
      <c r="AE142" s="33"/>
      <c r="AR142" s="196" t="s">
        <v>158</v>
      </c>
      <c r="AT142" s="196" t="s">
        <v>153</v>
      </c>
      <c r="AU142" s="196" t="s">
        <v>84</v>
      </c>
      <c r="AY142" s="16" t="s">
        <v>150</v>
      </c>
      <c r="BE142" s="197">
        <f t="shared" si="4"/>
        <v>0</v>
      </c>
      <c r="BF142" s="197">
        <f t="shared" si="5"/>
        <v>0</v>
      </c>
      <c r="BG142" s="197">
        <f t="shared" si="6"/>
        <v>0</v>
      </c>
      <c r="BH142" s="197">
        <f t="shared" si="7"/>
        <v>0</v>
      </c>
      <c r="BI142" s="197">
        <f t="shared" si="8"/>
        <v>0</v>
      </c>
      <c r="BJ142" s="16" t="s">
        <v>84</v>
      </c>
      <c r="BK142" s="197">
        <f t="shared" si="9"/>
        <v>0</v>
      </c>
      <c r="BL142" s="16" t="s">
        <v>158</v>
      </c>
      <c r="BM142" s="196" t="s">
        <v>303</v>
      </c>
    </row>
    <row r="143" spans="1:65" s="2" customFormat="1" ht="16.5" customHeight="1">
      <c r="A143" s="33"/>
      <c r="B143" s="34"/>
      <c r="C143" s="185" t="s">
        <v>237</v>
      </c>
      <c r="D143" s="185" t="s">
        <v>153</v>
      </c>
      <c r="E143" s="186" t="s">
        <v>1569</v>
      </c>
      <c r="F143" s="187" t="s">
        <v>1570</v>
      </c>
      <c r="G143" s="188" t="s">
        <v>182</v>
      </c>
      <c r="H143" s="189">
        <v>15</v>
      </c>
      <c r="I143" s="190"/>
      <c r="J143" s="191">
        <f t="shared" si="0"/>
        <v>0</v>
      </c>
      <c r="K143" s="187" t="s">
        <v>1777</v>
      </c>
      <c r="L143" s="38"/>
      <c r="M143" s="192" t="s">
        <v>1</v>
      </c>
      <c r="N143" s="193" t="s">
        <v>41</v>
      </c>
      <c r="O143" s="70"/>
      <c r="P143" s="194">
        <f t="shared" si="1"/>
        <v>0</v>
      </c>
      <c r="Q143" s="194">
        <v>0</v>
      </c>
      <c r="R143" s="194">
        <f t="shared" si="2"/>
        <v>0</v>
      </c>
      <c r="S143" s="194">
        <v>0</v>
      </c>
      <c r="T143" s="195">
        <f t="shared" si="3"/>
        <v>0</v>
      </c>
      <c r="U143" s="33"/>
      <c r="V143" s="33"/>
      <c r="W143" s="33"/>
      <c r="X143" s="33"/>
      <c r="Y143" s="33"/>
      <c r="Z143" s="33"/>
      <c r="AA143" s="33"/>
      <c r="AB143" s="33"/>
      <c r="AC143" s="33"/>
      <c r="AD143" s="33"/>
      <c r="AE143" s="33"/>
      <c r="AR143" s="196" t="s">
        <v>158</v>
      </c>
      <c r="AT143" s="196" t="s">
        <v>153</v>
      </c>
      <c r="AU143" s="196" t="s">
        <v>84</v>
      </c>
      <c r="AY143" s="16" t="s">
        <v>150</v>
      </c>
      <c r="BE143" s="197">
        <f t="shared" si="4"/>
        <v>0</v>
      </c>
      <c r="BF143" s="197">
        <f t="shared" si="5"/>
        <v>0</v>
      </c>
      <c r="BG143" s="197">
        <f t="shared" si="6"/>
        <v>0</v>
      </c>
      <c r="BH143" s="197">
        <f t="shared" si="7"/>
        <v>0</v>
      </c>
      <c r="BI143" s="197">
        <f t="shared" si="8"/>
        <v>0</v>
      </c>
      <c r="BJ143" s="16" t="s">
        <v>84</v>
      </c>
      <c r="BK143" s="197">
        <f t="shared" si="9"/>
        <v>0</v>
      </c>
      <c r="BL143" s="16" t="s">
        <v>158</v>
      </c>
      <c r="BM143" s="196" t="s">
        <v>312</v>
      </c>
    </row>
    <row r="144" spans="1:65" s="2" customFormat="1" ht="24.2" customHeight="1">
      <c r="A144" s="33"/>
      <c r="B144" s="34"/>
      <c r="C144" s="185" t="s">
        <v>241</v>
      </c>
      <c r="D144" s="185" t="s">
        <v>153</v>
      </c>
      <c r="E144" s="186" t="s">
        <v>1571</v>
      </c>
      <c r="F144" s="187" t="s">
        <v>1572</v>
      </c>
      <c r="G144" s="188" t="s">
        <v>1443</v>
      </c>
      <c r="H144" s="189">
        <v>13</v>
      </c>
      <c r="I144" s="190"/>
      <c r="J144" s="191">
        <f t="shared" si="0"/>
        <v>0</v>
      </c>
      <c r="K144" s="187" t="s">
        <v>1777</v>
      </c>
      <c r="L144" s="38"/>
      <c r="M144" s="192" t="s">
        <v>1</v>
      </c>
      <c r="N144" s="193" t="s">
        <v>41</v>
      </c>
      <c r="O144" s="70"/>
      <c r="P144" s="194">
        <f t="shared" si="1"/>
        <v>0</v>
      </c>
      <c r="Q144" s="194">
        <v>0</v>
      </c>
      <c r="R144" s="194">
        <f t="shared" si="2"/>
        <v>0</v>
      </c>
      <c r="S144" s="194">
        <v>0</v>
      </c>
      <c r="T144" s="195">
        <f t="shared" si="3"/>
        <v>0</v>
      </c>
      <c r="U144" s="33"/>
      <c r="V144" s="33"/>
      <c r="W144" s="33"/>
      <c r="X144" s="33"/>
      <c r="Y144" s="33"/>
      <c r="Z144" s="33"/>
      <c r="AA144" s="33"/>
      <c r="AB144" s="33"/>
      <c r="AC144" s="33"/>
      <c r="AD144" s="33"/>
      <c r="AE144" s="33"/>
      <c r="AR144" s="196" t="s">
        <v>158</v>
      </c>
      <c r="AT144" s="196" t="s">
        <v>153</v>
      </c>
      <c r="AU144" s="196" t="s">
        <v>84</v>
      </c>
      <c r="AY144" s="16" t="s">
        <v>150</v>
      </c>
      <c r="BE144" s="197">
        <f t="shared" si="4"/>
        <v>0</v>
      </c>
      <c r="BF144" s="197">
        <f t="shared" si="5"/>
        <v>0</v>
      </c>
      <c r="BG144" s="197">
        <f t="shared" si="6"/>
        <v>0</v>
      </c>
      <c r="BH144" s="197">
        <f t="shared" si="7"/>
        <v>0</v>
      </c>
      <c r="BI144" s="197">
        <f t="shared" si="8"/>
        <v>0</v>
      </c>
      <c r="BJ144" s="16" t="s">
        <v>84</v>
      </c>
      <c r="BK144" s="197">
        <f t="shared" si="9"/>
        <v>0</v>
      </c>
      <c r="BL144" s="16" t="s">
        <v>158</v>
      </c>
      <c r="BM144" s="196" t="s">
        <v>320</v>
      </c>
    </row>
    <row r="145" spans="1:65" s="2" customFormat="1" ht="24.2" customHeight="1">
      <c r="A145" s="33"/>
      <c r="B145" s="34"/>
      <c r="C145" s="185" t="s">
        <v>245</v>
      </c>
      <c r="D145" s="185" t="s">
        <v>153</v>
      </c>
      <c r="E145" s="186" t="s">
        <v>1573</v>
      </c>
      <c r="F145" s="187" t="s">
        <v>1574</v>
      </c>
      <c r="G145" s="188" t="s">
        <v>1443</v>
      </c>
      <c r="H145" s="189">
        <v>1</v>
      </c>
      <c r="I145" s="190"/>
      <c r="J145" s="191">
        <f t="shared" si="0"/>
        <v>0</v>
      </c>
      <c r="K145" s="187" t="s">
        <v>1777</v>
      </c>
      <c r="L145" s="38"/>
      <c r="M145" s="192" t="s">
        <v>1</v>
      </c>
      <c r="N145" s="193" t="s">
        <v>41</v>
      </c>
      <c r="O145" s="70"/>
      <c r="P145" s="194">
        <f t="shared" si="1"/>
        <v>0</v>
      </c>
      <c r="Q145" s="194">
        <v>0</v>
      </c>
      <c r="R145" s="194">
        <f t="shared" si="2"/>
        <v>0</v>
      </c>
      <c r="S145" s="194">
        <v>0</v>
      </c>
      <c r="T145" s="195">
        <f t="shared" si="3"/>
        <v>0</v>
      </c>
      <c r="U145" s="33"/>
      <c r="V145" s="33"/>
      <c r="W145" s="33"/>
      <c r="X145" s="33"/>
      <c r="Y145" s="33"/>
      <c r="Z145" s="33"/>
      <c r="AA145" s="33"/>
      <c r="AB145" s="33"/>
      <c r="AC145" s="33"/>
      <c r="AD145" s="33"/>
      <c r="AE145" s="33"/>
      <c r="AR145" s="196" t="s">
        <v>158</v>
      </c>
      <c r="AT145" s="196" t="s">
        <v>153</v>
      </c>
      <c r="AU145" s="196" t="s">
        <v>84</v>
      </c>
      <c r="AY145" s="16" t="s">
        <v>150</v>
      </c>
      <c r="BE145" s="197">
        <f t="shared" si="4"/>
        <v>0</v>
      </c>
      <c r="BF145" s="197">
        <f t="shared" si="5"/>
        <v>0</v>
      </c>
      <c r="BG145" s="197">
        <f t="shared" si="6"/>
        <v>0</v>
      </c>
      <c r="BH145" s="197">
        <f t="shared" si="7"/>
        <v>0</v>
      </c>
      <c r="BI145" s="197">
        <f t="shared" si="8"/>
        <v>0</v>
      </c>
      <c r="BJ145" s="16" t="s">
        <v>84</v>
      </c>
      <c r="BK145" s="197">
        <f t="shared" si="9"/>
        <v>0</v>
      </c>
      <c r="BL145" s="16" t="s">
        <v>158</v>
      </c>
      <c r="BM145" s="196" t="s">
        <v>1575</v>
      </c>
    </row>
    <row r="146" spans="1:65" s="12" customFormat="1" ht="25.9" customHeight="1">
      <c r="B146" s="169"/>
      <c r="C146" s="170"/>
      <c r="D146" s="171" t="s">
        <v>75</v>
      </c>
      <c r="E146" s="172" t="s">
        <v>1506</v>
      </c>
      <c r="F146" s="172" t="s">
        <v>1576</v>
      </c>
      <c r="G146" s="170"/>
      <c r="H146" s="170"/>
      <c r="I146" s="173"/>
      <c r="J146" s="174">
        <f>BK146</f>
        <v>0</v>
      </c>
      <c r="K146" s="170"/>
      <c r="L146" s="175"/>
      <c r="M146" s="176"/>
      <c r="N146" s="177"/>
      <c r="O146" s="177"/>
      <c r="P146" s="178">
        <f>SUM(P147:P163)</f>
        <v>0</v>
      </c>
      <c r="Q146" s="177"/>
      <c r="R146" s="178">
        <f>SUM(R147:R163)</f>
        <v>0</v>
      </c>
      <c r="S146" s="177"/>
      <c r="T146" s="179">
        <f>SUM(T147:T163)</f>
        <v>0</v>
      </c>
      <c r="AR146" s="180" t="s">
        <v>84</v>
      </c>
      <c r="AT146" s="181" t="s">
        <v>75</v>
      </c>
      <c r="AU146" s="181" t="s">
        <v>76</v>
      </c>
      <c r="AY146" s="180" t="s">
        <v>150</v>
      </c>
      <c r="BK146" s="182">
        <f>SUM(BK147:BK163)</f>
        <v>0</v>
      </c>
    </row>
    <row r="147" spans="1:65" s="2" customFormat="1" ht="44.25" customHeight="1">
      <c r="A147" s="33"/>
      <c r="B147" s="34"/>
      <c r="C147" s="185" t="s">
        <v>250</v>
      </c>
      <c r="D147" s="185" t="s">
        <v>153</v>
      </c>
      <c r="E147" s="186" t="s">
        <v>1577</v>
      </c>
      <c r="F147" s="187" t="s">
        <v>1578</v>
      </c>
      <c r="G147" s="188" t="s">
        <v>1443</v>
      </c>
      <c r="H147" s="189">
        <v>1</v>
      </c>
      <c r="I147" s="190"/>
      <c r="J147" s="191">
        <f t="shared" ref="J147:J163" si="10">ROUND(I147*H147,2)</f>
        <v>0</v>
      </c>
      <c r="K147" s="187" t="s">
        <v>1777</v>
      </c>
      <c r="L147" s="38"/>
      <c r="M147" s="192" t="s">
        <v>1</v>
      </c>
      <c r="N147" s="193" t="s">
        <v>41</v>
      </c>
      <c r="O147" s="70"/>
      <c r="P147" s="194">
        <f t="shared" ref="P147:P163" si="11">O147*H147</f>
        <v>0</v>
      </c>
      <c r="Q147" s="194">
        <v>0</v>
      </c>
      <c r="R147" s="194">
        <f t="shared" ref="R147:R163" si="12">Q147*H147</f>
        <v>0</v>
      </c>
      <c r="S147" s="194">
        <v>0</v>
      </c>
      <c r="T147" s="195">
        <f t="shared" ref="T147:T163" si="13">S147*H147</f>
        <v>0</v>
      </c>
      <c r="U147" s="33"/>
      <c r="V147" s="33"/>
      <c r="W147" s="33"/>
      <c r="X147" s="33"/>
      <c r="Y147" s="33"/>
      <c r="Z147" s="33"/>
      <c r="AA147" s="33"/>
      <c r="AB147" s="33"/>
      <c r="AC147" s="33"/>
      <c r="AD147" s="33"/>
      <c r="AE147" s="33"/>
      <c r="AR147" s="196" t="s">
        <v>158</v>
      </c>
      <c r="AT147" s="196" t="s">
        <v>153</v>
      </c>
      <c r="AU147" s="196" t="s">
        <v>84</v>
      </c>
      <c r="AY147" s="16" t="s">
        <v>150</v>
      </c>
      <c r="BE147" s="197">
        <f t="shared" ref="BE147:BE163" si="14">IF(N147="základní",J147,0)</f>
        <v>0</v>
      </c>
      <c r="BF147" s="197">
        <f t="shared" ref="BF147:BF163" si="15">IF(N147="snížená",J147,0)</f>
        <v>0</v>
      </c>
      <c r="BG147" s="197">
        <f t="shared" ref="BG147:BG163" si="16">IF(N147="zákl. přenesená",J147,0)</f>
        <v>0</v>
      </c>
      <c r="BH147" s="197">
        <f t="shared" ref="BH147:BH163" si="17">IF(N147="sníž. přenesená",J147,0)</f>
        <v>0</v>
      </c>
      <c r="BI147" s="197">
        <f t="shared" ref="BI147:BI163" si="18">IF(N147="nulová",J147,0)</f>
        <v>0</v>
      </c>
      <c r="BJ147" s="16" t="s">
        <v>84</v>
      </c>
      <c r="BK147" s="197">
        <f t="shared" ref="BK147:BK163" si="19">ROUND(I147*H147,2)</f>
        <v>0</v>
      </c>
      <c r="BL147" s="16" t="s">
        <v>158</v>
      </c>
      <c r="BM147" s="196" t="s">
        <v>329</v>
      </c>
    </row>
    <row r="148" spans="1:65" s="2" customFormat="1" ht="16.5" customHeight="1">
      <c r="A148" s="33"/>
      <c r="B148" s="34"/>
      <c r="C148" s="185" t="s">
        <v>255</v>
      </c>
      <c r="D148" s="185" t="s">
        <v>153</v>
      </c>
      <c r="E148" s="186" t="s">
        <v>1579</v>
      </c>
      <c r="F148" s="187" t="s">
        <v>1580</v>
      </c>
      <c r="G148" s="188" t="s">
        <v>639</v>
      </c>
      <c r="H148" s="189">
        <v>1</v>
      </c>
      <c r="I148" s="190"/>
      <c r="J148" s="191">
        <f t="shared" si="10"/>
        <v>0</v>
      </c>
      <c r="K148" s="187" t="s">
        <v>1777</v>
      </c>
      <c r="L148" s="38"/>
      <c r="M148" s="192" t="s">
        <v>1</v>
      </c>
      <c r="N148" s="193" t="s">
        <v>41</v>
      </c>
      <c r="O148" s="70"/>
      <c r="P148" s="194">
        <f t="shared" si="11"/>
        <v>0</v>
      </c>
      <c r="Q148" s="194">
        <v>0</v>
      </c>
      <c r="R148" s="194">
        <f t="shared" si="12"/>
        <v>0</v>
      </c>
      <c r="S148" s="194">
        <v>0</v>
      </c>
      <c r="T148" s="195">
        <f t="shared" si="13"/>
        <v>0</v>
      </c>
      <c r="U148" s="33"/>
      <c r="V148" s="33"/>
      <c r="W148" s="33"/>
      <c r="X148" s="33"/>
      <c r="Y148" s="33"/>
      <c r="Z148" s="33"/>
      <c r="AA148" s="33"/>
      <c r="AB148" s="33"/>
      <c r="AC148" s="33"/>
      <c r="AD148" s="33"/>
      <c r="AE148" s="33"/>
      <c r="AR148" s="196" t="s">
        <v>158</v>
      </c>
      <c r="AT148" s="196" t="s">
        <v>153</v>
      </c>
      <c r="AU148" s="196" t="s">
        <v>84</v>
      </c>
      <c r="AY148" s="16" t="s">
        <v>150</v>
      </c>
      <c r="BE148" s="197">
        <f t="shared" si="14"/>
        <v>0</v>
      </c>
      <c r="BF148" s="197">
        <f t="shared" si="15"/>
        <v>0</v>
      </c>
      <c r="BG148" s="197">
        <f t="shared" si="16"/>
        <v>0</v>
      </c>
      <c r="BH148" s="197">
        <f t="shared" si="17"/>
        <v>0</v>
      </c>
      <c r="BI148" s="197">
        <f t="shared" si="18"/>
        <v>0</v>
      </c>
      <c r="BJ148" s="16" t="s">
        <v>84</v>
      </c>
      <c r="BK148" s="197">
        <f t="shared" si="19"/>
        <v>0</v>
      </c>
      <c r="BL148" s="16" t="s">
        <v>158</v>
      </c>
      <c r="BM148" s="196" t="s">
        <v>339</v>
      </c>
    </row>
    <row r="149" spans="1:65" s="2" customFormat="1" ht="24.2" customHeight="1">
      <c r="A149" s="33"/>
      <c r="B149" s="34"/>
      <c r="C149" s="185" t="s">
        <v>7</v>
      </c>
      <c r="D149" s="185" t="s">
        <v>153</v>
      </c>
      <c r="E149" s="186" t="s">
        <v>1581</v>
      </c>
      <c r="F149" s="187" t="s">
        <v>1582</v>
      </c>
      <c r="G149" s="188" t="s">
        <v>639</v>
      </c>
      <c r="H149" s="189">
        <v>1</v>
      </c>
      <c r="I149" s="190"/>
      <c r="J149" s="191">
        <f t="shared" si="10"/>
        <v>0</v>
      </c>
      <c r="K149" s="187" t="s">
        <v>1777</v>
      </c>
      <c r="L149" s="38"/>
      <c r="M149" s="192" t="s">
        <v>1</v>
      </c>
      <c r="N149" s="193" t="s">
        <v>41</v>
      </c>
      <c r="O149" s="70"/>
      <c r="P149" s="194">
        <f t="shared" si="11"/>
        <v>0</v>
      </c>
      <c r="Q149" s="194">
        <v>0</v>
      </c>
      <c r="R149" s="194">
        <f t="shared" si="12"/>
        <v>0</v>
      </c>
      <c r="S149" s="194">
        <v>0</v>
      </c>
      <c r="T149" s="195">
        <f t="shared" si="13"/>
        <v>0</v>
      </c>
      <c r="U149" s="33"/>
      <c r="V149" s="33"/>
      <c r="W149" s="33"/>
      <c r="X149" s="33"/>
      <c r="Y149" s="33"/>
      <c r="Z149" s="33"/>
      <c r="AA149" s="33"/>
      <c r="AB149" s="33"/>
      <c r="AC149" s="33"/>
      <c r="AD149" s="33"/>
      <c r="AE149" s="33"/>
      <c r="AR149" s="196" t="s">
        <v>158</v>
      </c>
      <c r="AT149" s="196" t="s">
        <v>153</v>
      </c>
      <c r="AU149" s="196" t="s">
        <v>84</v>
      </c>
      <c r="AY149" s="16" t="s">
        <v>150</v>
      </c>
      <c r="BE149" s="197">
        <f t="shared" si="14"/>
        <v>0</v>
      </c>
      <c r="BF149" s="197">
        <f t="shared" si="15"/>
        <v>0</v>
      </c>
      <c r="BG149" s="197">
        <f t="shared" si="16"/>
        <v>0</v>
      </c>
      <c r="BH149" s="197">
        <f t="shared" si="17"/>
        <v>0</v>
      </c>
      <c r="BI149" s="197">
        <f t="shared" si="18"/>
        <v>0</v>
      </c>
      <c r="BJ149" s="16" t="s">
        <v>84</v>
      </c>
      <c r="BK149" s="197">
        <f t="shared" si="19"/>
        <v>0</v>
      </c>
      <c r="BL149" s="16" t="s">
        <v>158</v>
      </c>
      <c r="BM149" s="196" t="s">
        <v>348</v>
      </c>
    </row>
    <row r="150" spans="1:65" s="2" customFormat="1" ht="16.5" customHeight="1">
      <c r="A150" s="33"/>
      <c r="B150" s="34"/>
      <c r="C150" s="185" t="s">
        <v>264</v>
      </c>
      <c r="D150" s="185" t="s">
        <v>153</v>
      </c>
      <c r="E150" s="186" t="s">
        <v>1583</v>
      </c>
      <c r="F150" s="187" t="s">
        <v>1584</v>
      </c>
      <c r="G150" s="188" t="s">
        <v>1443</v>
      </c>
      <c r="H150" s="189">
        <v>1</v>
      </c>
      <c r="I150" s="190"/>
      <c r="J150" s="191">
        <f t="shared" si="10"/>
        <v>0</v>
      </c>
      <c r="K150" s="187" t="s">
        <v>1777</v>
      </c>
      <c r="L150" s="38"/>
      <c r="M150" s="192" t="s">
        <v>1</v>
      </c>
      <c r="N150" s="193" t="s">
        <v>41</v>
      </c>
      <c r="O150" s="70"/>
      <c r="P150" s="194">
        <f t="shared" si="11"/>
        <v>0</v>
      </c>
      <c r="Q150" s="194">
        <v>0</v>
      </c>
      <c r="R150" s="194">
        <f t="shared" si="12"/>
        <v>0</v>
      </c>
      <c r="S150" s="194">
        <v>0</v>
      </c>
      <c r="T150" s="195">
        <f t="shared" si="13"/>
        <v>0</v>
      </c>
      <c r="U150" s="33"/>
      <c r="V150" s="33"/>
      <c r="W150" s="33"/>
      <c r="X150" s="33"/>
      <c r="Y150" s="33"/>
      <c r="Z150" s="33"/>
      <c r="AA150" s="33"/>
      <c r="AB150" s="33"/>
      <c r="AC150" s="33"/>
      <c r="AD150" s="33"/>
      <c r="AE150" s="33"/>
      <c r="AR150" s="196" t="s">
        <v>158</v>
      </c>
      <c r="AT150" s="196" t="s">
        <v>153</v>
      </c>
      <c r="AU150" s="196" t="s">
        <v>84</v>
      </c>
      <c r="AY150" s="16" t="s">
        <v>150</v>
      </c>
      <c r="BE150" s="197">
        <f t="shared" si="14"/>
        <v>0</v>
      </c>
      <c r="BF150" s="197">
        <f t="shared" si="15"/>
        <v>0</v>
      </c>
      <c r="BG150" s="197">
        <f t="shared" si="16"/>
        <v>0</v>
      </c>
      <c r="BH150" s="197">
        <f t="shared" si="17"/>
        <v>0</v>
      </c>
      <c r="BI150" s="197">
        <f t="shared" si="18"/>
        <v>0</v>
      </c>
      <c r="BJ150" s="16" t="s">
        <v>84</v>
      </c>
      <c r="BK150" s="197">
        <f t="shared" si="19"/>
        <v>0</v>
      </c>
      <c r="BL150" s="16" t="s">
        <v>158</v>
      </c>
      <c r="BM150" s="196" t="s">
        <v>358</v>
      </c>
    </row>
    <row r="151" spans="1:65" s="2" customFormat="1" ht="24.2" customHeight="1">
      <c r="A151" s="33"/>
      <c r="B151" s="34"/>
      <c r="C151" s="185" t="s">
        <v>270</v>
      </c>
      <c r="D151" s="185" t="s">
        <v>153</v>
      </c>
      <c r="E151" s="186" t="s">
        <v>1585</v>
      </c>
      <c r="F151" s="187" t="s">
        <v>1586</v>
      </c>
      <c r="G151" s="188" t="s">
        <v>1443</v>
      </c>
      <c r="H151" s="189">
        <v>1</v>
      </c>
      <c r="I151" s="190"/>
      <c r="J151" s="191">
        <f t="shared" si="10"/>
        <v>0</v>
      </c>
      <c r="K151" s="187" t="s">
        <v>1777</v>
      </c>
      <c r="L151" s="38"/>
      <c r="M151" s="192" t="s">
        <v>1</v>
      </c>
      <c r="N151" s="193" t="s">
        <v>41</v>
      </c>
      <c r="O151" s="70"/>
      <c r="P151" s="194">
        <f t="shared" si="11"/>
        <v>0</v>
      </c>
      <c r="Q151" s="194">
        <v>0</v>
      </c>
      <c r="R151" s="194">
        <f t="shared" si="12"/>
        <v>0</v>
      </c>
      <c r="S151" s="194">
        <v>0</v>
      </c>
      <c r="T151" s="195">
        <f t="shared" si="13"/>
        <v>0</v>
      </c>
      <c r="U151" s="33"/>
      <c r="V151" s="33"/>
      <c r="W151" s="33"/>
      <c r="X151" s="33"/>
      <c r="Y151" s="33"/>
      <c r="Z151" s="33"/>
      <c r="AA151" s="33"/>
      <c r="AB151" s="33"/>
      <c r="AC151" s="33"/>
      <c r="AD151" s="33"/>
      <c r="AE151" s="33"/>
      <c r="AR151" s="196" t="s">
        <v>158</v>
      </c>
      <c r="AT151" s="196" t="s">
        <v>153</v>
      </c>
      <c r="AU151" s="196" t="s">
        <v>84</v>
      </c>
      <c r="AY151" s="16" t="s">
        <v>150</v>
      </c>
      <c r="BE151" s="197">
        <f t="shared" si="14"/>
        <v>0</v>
      </c>
      <c r="BF151" s="197">
        <f t="shared" si="15"/>
        <v>0</v>
      </c>
      <c r="BG151" s="197">
        <f t="shared" si="16"/>
        <v>0</v>
      </c>
      <c r="BH151" s="197">
        <f t="shared" si="17"/>
        <v>0</v>
      </c>
      <c r="BI151" s="197">
        <f t="shared" si="18"/>
        <v>0</v>
      </c>
      <c r="BJ151" s="16" t="s">
        <v>84</v>
      </c>
      <c r="BK151" s="197">
        <f t="shared" si="19"/>
        <v>0</v>
      </c>
      <c r="BL151" s="16" t="s">
        <v>158</v>
      </c>
      <c r="BM151" s="196" t="s">
        <v>366</v>
      </c>
    </row>
    <row r="152" spans="1:65" s="2" customFormat="1" ht="16.5" customHeight="1">
      <c r="A152" s="33"/>
      <c r="B152" s="34"/>
      <c r="C152" s="185" t="s">
        <v>277</v>
      </c>
      <c r="D152" s="185" t="s">
        <v>153</v>
      </c>
      <c r="E152" s="186" t="s">
        <v>1587</v>
      </c>
      <c r="F152" s="187" t="s">
        <v>1588</v>
      </c>
      <c r="G152" s="188" t="s">
        <v>1443</v>
      </c>
      <c r="H152" s="189">
        <v>3</v>
      </c>
      <c r="I152" s="190"/>
      <c r="J152" s="191">
        <f t="shared" si="10"/>
        <v>0</v>
      </c>
      <c r="K152" s="187" t="s">
        <v>1777</v>
      </c>
      <c r="L152" s="38"/>
      <c r="M152" s="192" t="s">
        <v>1</v>
      </c>
      <c r="N152" s="193" t="s">
        <v>41</v>
      </c>
      <c r="O152" s="70"/>
      <c r="P152" s="194">
        <f t="shared" si="11"/>
        <v>0</v>
      </c>
      <c r="Q152" s="194">
        <v>0</v>
      </c>
      <c r="R152" s="194">
        <f t="shared" si="12"/>
        <v>0</v>
      </c>
      <c r="S152" s="194">
        <v>0</v>
      </c>
      <c r="T152" s="195">
        <f t="shared" si="13"/>
        <v>0</v>
      </c>
      <c r="U152" s="33"/>
      <c r="V152" s="33"/>
      <c r="W152" s="33"/>
      <c r="X152" s="33"/>
      <c r="Y152" s="33"/>
      <c r="Z152" s="33"/>
      <c r="AA152" s="33"/>
      <c r="AB152" s="33"/>
      <c r="AC152" s="33"/>
      <c r="AD152" s="33"/>
      <c r="AE152" s="33"/>
      <c r="AR152" s="196" t="s">
        <v>158</v>
      </c>
      <c r="AT152" s="196" t="s">
        <v>153</v>
      </c>
      <c r="AU152" s="196" t="s">
        <v>84</v>
      </c>
      <c r="AY152" s="16" t="s">
        <v>150</v>
      </c>
      <c r="BE152" s="197">
        <f t="shared" si="14"/>
        <v>0</v>
      </c>
      <c r="BF152" s="197">
        <f t="shared" si="15"/>
        <v>0</v>
      </c>
      <c r="BG152" s="197">
        <f t="shared" si="16"/>
        <v>0</v>
      </c>
      <c r="BH152" s="197">
        <f t="shared" si="17"/>
        <v>0</v>
      </c>
      <c r="BI152" s="197">
        <f t="shared" si="18"/>
        <v>0</v>
      </c>
      <c r="BJ152" s="16" t="s">
        <v>84</v>
      </c>
      <c r="BK152" s="197">
        <f t="shared" si="19"/>
        <v>0</v>
      </c>
      <c r="BL152" s="16" t="s">
        <v>158</v>
      </c>
      <c r="BM152" s="196" t="s">
        <v>374</v>
      </c>
    </row>
    <row r="153" spans="1:65" s="2" customFormat="1" ht="24.2" customHeight="1">
      <c r="A153" s="33"/>
      <c r="B153" s="34"/>
      <c r="C153" s="185" t="s">
        <v>282</v>
      </c>
      <c r="D153" s="185" t="s">
        <v>153</v>
      </c>
      <c r="E153" s="186" t="s">
        <v>1589</v>
      </c>
      <c r="F153" s="187" t="s">
        <v>1590</v>
      </c>
      <c r="G153" s="188" t="s">
        <v>1443</v>
      </c>
      <c r="H153" s="189">
        <v>1</v>
      </c>
      <c r="I153" s="190"/>
      <c r="J153" s="191">
        <f t="shared" si="10"/>
        <v>0</v>
      </c>
      <c r="K153" s="187" t="s">
        <v>1777</v>
      </c>
      <c r="L153" s="38"/>
      <c r="M153" s="192" t="s">
        <v>1</v>
      </c>
      <c r="N153" s="193" t="s">
        <v>41</v>
      </c>
      <c r="O153" s="70"/>
      <c r="P153" s="194">
        <f t="shared" si="11"/>
        <v>0</v>
      </c>
      <c r="Q153" s="194">
        <v>0</v>
      </c>
      <c r="R153" s="194">
        <f t="shared" si="12"/>
        <v>0</v>
      </c>
      <c r="S153" s="194">
        <v>0</v>
      </c>
      <c r="T153" s="195">
        <f t="shared" si="13"/>
        <v>0</v>
      </c>
      <c r="U153" s="33"/>
      <c r="V153" s="33"/>
      <c r="W153" s="33"/>
      <c r="X153" s="33"/>
      <c r="Y153" s="33"/>
      <c r="Z153" s="33"/>
      <c r="AA153" s="33"/>
      <c r="AB153" s="33"/>
      <c r="AC153" s="33"/>
      <c r="AD153" s="33"/>
      <c r="AE153" s="33"/>
      <c r="AR153" s="196" t="s">
        <v>158</v>
      </c>
      <c r="AT153" s="196" t="s">
        <v>153</v>
      </c>
      <c r="AU153" s="196" t="s">
        <v>84</v>
      </c>
      <c r="AY153" s="16" t="s">
        <v>150</v>
      </c>
      <c r="BE153" s="197">
        <f t="shared" si="14"/>
        <v>0</v>
      </c>
      <c r="BF153" s="197">
        <f t="shared" si="15"/>
        <v>0</v>
      </c>
      <c r="BG153" s="197">
        <f t="shared" si="16"/>
        <v>0</v>
      </c>
      <c r="BH153" s="197">
        <f t="shared" si="17"/>
        <v>0</v>
      </c>
      <c r="BI153" s="197">
        <f t="shared" si="18"/>
        <v>0</v>
      </c>
      <c r="BJ153" s="16" t="s">
        <v>84</v>
      </c>
      <c r="BK153" s="197">
        <f t="shared" si="19"/>
        <v>0</v>
      </c>
      <c r="BL153" s="16" t="s">
        <v>158</v>
      </c>
      <c r="BM153" s="196" t="s">
        <v>383</v>
      </c>
    </row>
    <row r="154" spans="1:65" s="2" customFormat="1" ht="16.5" customHeight="1">
      <c r="A154" s="33"/>
      <c r="B154" s="34"/>
      <c r="C154" s="185" t="s">
        <v>287</v>
      </c>
      <c r="D154" s="185" t="s">
        <v>153</v>
      </c>
      <c r="E154" s="186" t="s">
        <v>1591</v>
      </c>
      <c r="F154" s="187" t="s">
        <v>1592</v>
      </c>
      <c r="G154" s="188" t="s">
        <v>1443</v>
      </c>
      <c r="H154" s="189">
        <v>1</v>
      </c>
      <c r="I154" s="190"/>
      <c r="J154" s="191">
        <f t="shared" si="10"/>
        <v>0</v>
      </c>
      <c r="K154" s="187" t="s">
        <v>1777</v>
      </c>
      <c r="L154" s="38"/>
      <c r="M154" s="192" t="s">
        <v>1</v>
      </c>
      <c r="N154" s="193" t="s">
        <v>41</v>
      </c>
      <c r="O154" s="70"/>
      <c r="P154" s="194">
        <f t="shared" si="11"/>
        <v>0</v>
      </c>
      <c r="Q154" s="194">
        <v>0</v>
      </c>
      <c r="R154" s="194">
        <f t="shared" si="12"/>
        <v>0</v>
      </c>
      <c r="S154" s="194">
        <v>0</v>
      </c>
      <c r="T154" s="195">
        <f t="shared" si="13"/>
        <v>0</v>
      </c>
      <c r="U154" s="33"/>
      <c r="V154" s="33"/>
      <c r="W154" s="33"/>
      <c r="X154" s="33"/>
      <c r="Y154" s="33"/>
      <c r="Z154" s="33"/>
      <c r="AA154" s="33"/>
      <c r="AB154" s="33"/>
      <c r="AC154" s="33"/>
      <c r="AD154" s="33"/>
      <c r="AE154" s="33"/>
      <c r="AR154" s="196" t="s">
        <v>158</v>
      </c>
      <c r="AT154" s="196" t="s">
        <v>153</v>
      </c>
      <c r="AU154" s="196" t="s">
        <v>84</v>
      </c>
      <c r="AY154" s="16" t="s">
        <v>150</v>
      </c>
      <c r="BE154" s="197">
        <f t="shared" si="14"/>
        <v>0</v>
      </c>
      <c r="BF154" s="197">
        <f t="shared" si="15"/>
        <v>0</v>
      </c>
      <c r="BG154" s="197">
        <f t="shared" si="16"/>
        <v>0</v>
      </c>
      <c r="BH154" s="197">
        <f t="shared" si="17"/>
        <v>0</v>
      </c>
      <c r="BI154" s="197">
        <f t="shared" si="18"/>
        <v>0</v>
      </c>
      <c r="BJ154" s="16" t="s">
        <v>84</v>
      </c>
      <c r="BK154" s="197">
        <f t="shared" si="19"/>
        <v>0</v>
      </c>
      <c r="BL154" s="16" t="s">
        <v>158</v>
      </c>
      <c r="BM154" s="196" t="s">
        <v>392</v>
      </c>
    </row>
    <row r="155" spans="1:65" s="2" customFormat="1" ht="16.5" customHeight="1">
      <c r="A155" s="33"/>
      <c r="B155" s="34"/>
      <c r="C155" s="185" t="s">
        <v>291</v>
      </c>
      <c r="D155" s="185" t="s">
        <v>153</v>
      </c>
      <c r="E155" s="186" t="s">
        <v>1593</v>
      </c>
      <c r="F155" s="187" t="s">
        <v>1594</v>
      </c>
      <c r="G155" s="188" t="s">
        <v>1443</v>
      </c>
      <c r="H155" s="189">
        <v>1</v>
      </c>
      <c r="I155" s="190"/>
      <c r="J155" s="191">
        <f t="shared" si="10"/>
        <v>0</v>
      </c>
      <c r="K155" s="187" t="s">
        <v>1777</v>
      </c>
      <c r="L155" s="38"/>
      <c r="M155" s="192" t="s">
        <v>1</v>
      </c>
      <c r="N155" s="193" t="s">
        <v>41</v>
      </c>
      <c r="O155" s="70"/>
      <c r="P155" s="194">
        <f t="shared" si="11"/>
        <v>0</v>
      </c>
      <c r="Q155" s="194">
        <v>0</v>
      </c>
      <c r="R155" s="194">
        <f t="shared" si="12"/>
        <v>0</v>
      </c>
      <c r="S155" s="194">
        <v>0</v>
      </c>
      <c r="T155" s="195">
        <f t="shared" si="13"/>
        <v>0</v>
      </c>
      <c r="U155" s="33"/>
      <c r="V155" s="33"/>
      <c r="W155" s="33"/>
      <c r="X155" s="33"/>
      <c r="Y155" s="33"/>
      <c r="Z155" s="33"/>
      <c r="AA155" s="33"/>
      <c r="AB155" s="33"/>
      <c r="AC155" s="33"/>
      <c r="AD155" s="33"/>
      <c r="AE155" s="33"/>
      <c r="AR155" s="196" t="s">
        <v>158</v>
      </c>
      <c r="AT155" s="196" t="s">
        <v>153</v>
      </c>
      <c r="AU155" s="196" t="s">
        <v>84</v>
      </c>
      <c r="AY155" s="16" t="s">
        <v>150</v>
      </c>
      <c r="BE155" s="197">
        <f t="shared" si="14"/>
        <v>0</v>
      </c>
      <c r="BF155" s="197">
        <f t="shared" si="15"/>
        <v>0</v>
      </c>
      <c r="BG155" s="197">
        <f t="shared" si="16"/>
        <v>0</v>
      </c>
      <c r="BH155" s="197">
        <f t="shared" si="17"/>
        <v>0</v>
      </c>
      <c r="BI155" s="197">
        <f t="shared" si="18"/>
        <v>0</v>
      </c>
      <c r="BJ155" s="16" t="s">
        <v>84</v>
      </c>
      <c r="BK155" s="197">
        <f t="shared" si="19"/>
        <v>0</v>
      </c>
      <c r="BL155" s="16" t="s">
        <v>158</v>
      </c>
      <c r="BM155" s="196" t="s">
        <v>400</v>
      </c>
    </row>
    <row r="156" spans="1:65" s="2" customFormat="1" ht="16.5" customHeight="1">
      <c r="A156" s="33"/>
      <c r="B156" s="34"/>
      <c r="C156" s="185" t="s">
        <v>295</v>
      </c>
      <c r="D156" s="185" t="s">
        <v>153</v>
      </c>
      <c r="E156" s="186" t="s">
        <v>1595</v>
      </c>
      <c r="F156" s="187" t="s">
        <v>1596</v>
      </c>
      <c r="G156" s="188" t="s">
        <v>1443</v>
      </c>
      <c r="H156" s="189">
        <v>6</v>
      </c>
      <c r="I156" s="190"/>
      <c r="J156" s="191">
        <f t="shared" si="10"/>
        <v>0</v>
      </c>
      <c r="K156" s="187" t="s">
        <v>1777</v>
      </c>
      <c r="L156" s="38"/>
      <c r="M156" s="192" t="s">
        <v>1</v>
      </c>
      <c r="N156" s="193" t="s">
        <v>41</v>
      </c>
      <c r="O156" s="70"/>
      <c r="P156" s="194">
        <f t="shared" si="11"/>
        <v>0</v>
      </c>
      <c r="Q156" s="194">
        <v>0</v>
      </c>
      <c r="R156" s="194">
        <f t="shared" si="12"/>
        <v>0</v>
      </c>
      <c r="S156" s="194">
        <v>0</v>
      </c>
      <c r="T156" s="195">
        <f t="shared" si="13"/>
        <v>0</v>
      </c>
      <c r="U156" s="33"/>
      <c r="V156" s="33"/>
      <c r="W156" s="33"/>
      <c r="X156" s="33"/>
      <c r="Y156" s="33"/>
      <c r="Z156" s="33"/>
      <c r="AA156" s="33"/>
      <c r="AB156" s="33"/>
      <c r="AC156" s="33"/>
      <c r="AD156" s="33"/>
      <c r="AE156" s="33"/>
      <c r="AR156" s="196" t="s">
        <v>158</v>
      </c>
      <c r="AT156" s="196" t="s">
        <v>153</v>
      </c>
      <c r="AU156" s="196" t="s">
        <v>84</v>
      </c>
      <c r="AY156" s="16" t="s">
        <v>150</v>
      </c>
      <c r="BE156" s="197">
        <f t="shared" si="14"/>
        <v>0</v>
      </c>
      <c r="BF156" s="197">
        <f t="shared" si="15"/>
        <v>0</v>
      </c>
      <c r="BG156" s="197">
        <f t="shared" si="16"/>
        <v>0</v>
      </c>
      <c r="BH156" s="197">
        <f t="shared" si="17"/>
        <v>0</v>
      </c>
      <c r="BI156" s="197">
        <f t="shared" si="18"/>
        <v>0</v>
      </c>
      <c r="BJ156" s="16" t="s">
        <v>84</v>
      </c>
      <c r="BK156" s="197">
        <f t="shared" si="19"/>
        <v>0</v>
      </c>
      <c r="BL156" s="16" t="s">
        <v>158</v>
      </c>
      <c r="BM156" s="196" t="s">
        <v>411</v>
      </c>
    </row>
    <row r="157" spans="1:65" s="2" customFormat="1" ht="16.5" customHeight="1">
      <c r="A157" s="33"/>
      <c r="B157" s="34"/>
      <c r="C157" s="185" t="s">
        <v>299</v>
      </c>
      <c r="D157" s="185" t="s">
        <v>153</v>
      </c>
      <c r="E157" s="186" t="s">
        <v>1597</v>
      </c>
      <c r="F157" s="187" t="s">
        <v>1598</v>
      </c>
      <c r="G157" s="188" t="s">
        <v>1443</v>
      </c>
      <c r="H157" s="189">
        <v>2</v>
      </c>
      <c r="I157" s="190"/>
      <c r="J157" s="191">
        <f t="shared" si="10"/>
        <v>0</v>
      </c>
      <c r="K157" s="187" t="s">
        <v>1777</v>
      </c>
      <c r="L157" s="38"/>
      <c r="M157" s="192" t="s">
        <v>1</v>
      </c>
      <c r="N157" s="193" t="s">
        <v>41</v>
      </c>
      <c r="O157" s="70"/>
      <c r="P157" s="194">
        <f t="shared" si="11"/>
        <v>0</v>
      </c>
      <c r="Q157" s="194">
        <v>0</v>
      </c>
      <c r="R157" s="194">
        <f t="shared" si="12"/>
        <v>0</v>
      </c>
      <c r="S157" s="194">
        <v>0</v>
      </c>
      <c r="T157" s="195">
        <f t="shared" si="13"/>
        <v>0</v>
      </c>
      <c r="U157" s="33"/>
      <c r="V157" s="33"/>
      <c r="W157" s="33"/>
      <c r="X157" s="33"/>
      <c r="Y157" s="33"/>
      <c r="Z157" s="33"/>
      <c r="AA157" s="33"/>
      <c r="AB157" s="33"/>
      <c r="AC157" s="33"/>
      <c r="AD157" s="33"/>
      <c r="AE157" s="33"/>
      <c r="AR157" s="196" t="s">
        <v>158</v>
      </c>
      <c r="AT157" s="196" t="s">
        <v>153</v>
      </c>
      <c r="AU157" s="196" t="s">
        <v>84</v>
      </c>
      <c r="AY157" s="16" t="s">
        <v>150</v>
      </c>
      <c r="BE157" s="197">
        <f t="shared" si="14"/>
        <v>0</v>
      </c>
      <c r="BF157" s="197">
        <f t="shared" si="15"/>
        <v>0</v>
      </c>
      <c r="BG157" s="197">
        <f t="shared" si="16"/>
        <v>0</v>
      </c>
      <c r="BH157" s="197">
        <f t="shared" si="17"/>
        <v>0</v>
      </c>
      <c r="BI157" s="197">
        <f t="shared" si="18"/>
        <v>0</v>
      </c>
      <c r="BJ157" s="16" t="s">
        <v>84</v>
      </c>
      <c r="BK157" s="197">
        <f t="shared" si="19"/>
        <v>0</v>
      </c>
      <c r="BL157" s="16" t="s">
        <v>158</v>
      </c>
      <c r="BM157" s="196" t="s">
        <v>419</v>
      </c>
    </row>
    <row r="158" spans="1:65" s="2" customFormat="1" ht="21.75" customHeight="1">
      <c r="A158" s="33"/>
      <c r="B158" s="34"/>
      <c r="C158" s="185" t="s">
        <v>303</v>
      </c>
      <c r="D158" s="185" t="s">
        <v>153</v>
      </c>
      <c r="E158" s="186" t="s">
        <v>1599</v>
      </c>
      <c r="F158" s="187" t="s">
        <v>1600</v>
      </c>
      <c r="G158" s="188" t="s">
        <v>1443</v>
      </c>
      <c r="H158" s="189">
        <v>2</v>
      </c>
      <c r="I158" s="190"/>
      <c r="J158" s="191">
        <f t="shared" si="10"/>
        <v>0</v>
      </c>
      <c r="K158" s="187" t="s">
        <v>1777</v>
      </c>
      <c r="L158" s="38"/>
      <c r="M158" s="192" t="s">
        <v>1</v>
      </c>
      <c r="N158" s="193" t="s">
        <v>41</v>
      </c>
      <c r="O158" s="70"/>
      <c r="P158" s="194">
        <f t="shared" si="11"/>
        <v>0</v>
      </c>
      <c r="Q158" s="194">
        <v>0</v>
      </c>
      <c r="R158" s="194">
        <f t="shared" si="12"/>
        <v>0</v>
      </c>
      <c r="S158" s="194">
        <v>0</v>
      </c>
      <c r="T158" s="195">
        <f t="shared" si="13"/>
        <v>0</v>
      </c>
      <c r="U158" s="33"/>
      <c r="V158" s="33"/>
      <c r="W158" s="33"/>
      <c r="X158" s="33"/>
      <c r="Y158" s="33"/>
      <c r="Z158" s="33"/>
      <c r="AA158" s="33"/>
      <c r="AB158" s="33"/>
      <c r="AC158" s="33"/>
      <c r="AD158" s="33"/>
      <c r="AE158" s="33"/>
      <c r="AR158" s="196" t="s">
        <v>158</v>
      </c>
      <c r="AT158" s="196" t="s">
        <v>153</v>
      </c>
      <c r="AU158" s="196" t="s">
        <v>84</v>
      </c>
      <c r="AY158" s="16" t="s">
        <v>150</v>
      </c>
      <c r="BE158" s="197">
        <f t="shared" si="14"/>
        <v>0</v>
      </c>
      <c r="BF158" s="197">
        <f t="shared" si="15"/>
        <v>0</v>
      </c>
      <c r="BG158" s="197">
        <f t="shared" si="16"/>
        <v>0</v>
      </c>
      <c r="BH158" s="197">
        <f t="shared" si="17"/>
        <v>0</v>
      </c>
      <c r="BI158" s="197">
        <f t="shared" si="18"/>
        <v>0</v>
      </c>
      <c r="BJ158" s="16" t="s">
        <v>84</v>
      </c>
      <c r="BK158" s="197">
        <f t="shared" si="19"/>
        <v>0</v>
      </c>
      <c r="BL158" s="16" t="s">
        <v>158</v>
      </c>
      <c r="BM158" s="196" t="s">
        <v>429</v>
      </c>
    </row>
    <row r="159" spans="1:65" s="2" customFormat="1" ht="24.2" customHeight="1">
      <c r="A159" s="33"/>
      <c r="B159" s="34"/>
      <c r="C159" s="185" t="s">
        <v>308</v>
      </c>
      <c r="D159" s="185" t="s">
        <v>153</v>
      </c>
      <c r="E159" s="186" t="s">
        <v>1573</v>
      </c>
      <c r="F159" s="187" t="s">
        <v>1574</v>
      </c>
      <c r="G159" s="188" t="s">
        <v>1443</v>
      </c>
      <c r="H159" s="189">
        <v>1</v>
      </c>
      <c r="I159" s="190"/>
      <c r="J159" s="191">
        <f t="shared" si="10"/>
        <v>0</v>
      </c>
      <c r="K159" s="187" t="s">
        <v>1777</v>
      </c>
      <c r="L159" s="38"/>
      <c r="M159" s="192" t="s">
        <v>1</v>
      </c>
      <c r="N159" s="193" t="s">
        <v>41</v>
      </c>
      <c r="O159" s="70"/>
      <c r="P159" s="194">
        <f t="shared" si="11"/>
        <v>0</v>
      </c>
      <c r="Q159" s="194">
        <v>0</v>
      </c>
      <c r="R159" s="194">
        <f t="shared" si="12"/>
        <v>0</v>
      </c>
      <c r="S159" s="194">
        <v>0</v>
      </c>
      <c r="T159" s="195">
        <f t="shared" si="13"/>
        <v>0</v>
      </c>
      <c r="U159" s="33"/>
      <c r="V159" s="33"/>
      <c r="W159" s="33"/>
      <c r="X159" s="33"/>
      <c r="Y159" s="33"/>
      <c r="Z159" s="33"/>
      <c r="AA159" s="33"/>
      <c r="AB159" s="33"/>
      <c r="AC159" s="33"/>
      <c r="AD159" s="33"/>
      <c r="AE159" s="33"/>
      <c r="AR159" s="196" t="s">
        <v>158</v>
      </c>
      <c r="AT159" s="196" t="s">
        <v>153</v>
      </c>
      <c r="AU159" s="196" t="s">
        <v>84</v>
      </c>
      <c r="AY159" s="16" t="s">
        <v>150</v>
      </c>
      <c r="BE159" s="197">
        <f t="shared" si="14"/>
        <v>0</v>
      </c>
      <c r="BF159" s="197">
        <f t="shared" si="15"/>
        <v>0</v>
      </c>
      <c r="BG159" s="197">
        <f t="shared" si="16"/>
        <v>0</v>
      </c>
      <c r="BH159" s="197">
        <f t="shared" si="17"/>
        <v>0</v>
      </c>
      <c r="BI159" s="197">
        <f t="shared" si="18"/>
        <v>0</v>
      </c>
      <c r="BJ159" s="16" t="s">
        <v>84</v>
      </c>
      <c r="BK159" s="197">
        <f t="shared" si="19"/>
        <v>0</v>
      </c>
      <c r="BL159" s="16" t="s">
        <v>158</v>
      </c>
      <c r="BM159" s="196" t="s">
        <v>1601</v>
      </c>
    </row>
    <row r="160" spans="1:65" s="2" customFormat="1" ht="24.2" customHeight="1">
      <c r="A160" s="33"/>
      <c r="B160" s="34"/>
      <c r="C160" s="185" t="s">
        <v>312</v>
      </c>
      <c r="D160" s="185" t="s">
        <v>153</v>
      </c>
      <c r="E160" s="186" t="s">
        <v>1602</v>
      </c>
      <c r="F160" s="187" t="s">
        <v>1603</v>
      </c>
      <c r="G160" s="188" t="s">
        <v>639</v>
      </c>
      <c r="H160" s="189">
        <v>1</v>
      </c>
      <c r="I160" s="190"/>
      <c r="J160" s="191">
        <f t="shared" si="10"/>
        <v>0</v>
      </c>
      <c r="K160" s="187" t="s">
        <v>1777</v>
      </c>
      <c r="L160" s="38"/>
      <c r="M160" s="192" t="s">
        <v>1</v>
      </c>
      <c r="N160" s="193" t="s">
        <v>41</v>
      </c>
      <c r="O160" s="70"/>
      <c r="P160" s="194">
        <f t="shared" si="11"/>
        <v>0</v>
      </c>
      <c r="Q160" s="194">
        <v>0</v>
      </c>
      <c r="R160" s="194">
        <f t="shared" si="12"/>
        <v>0</v>
      </c>
      <c r="S160" s="194">
        <v>0</v>
      </c>
      <c r="T160" s="195">
        <f t="shared" si="13"/>
        <v>0</v>
      </c>
      <c r="U160" s="33"/>
      <c r="V160" s="33"/>
      <c r="W160" s="33"/>
      <c r="X160" s="33"/>
      <c r="Y160" s="33"/>
      <c r="Z160" s="33"/>
      <c r="AA160" s="33"/>
      <c r="AB160" s="33"/>
      <c r="AC160" s="33"/>
      <c r="AD160" s="33"/>
      <c r="AE160" s="33"/>
      <c r="AR160" s="196" t="s">
        <v>158</v>
      </c>
      <c r="AT160" s="196" t="s">
        <v>153</v>
      </c>
      <c r="AU160" s="196" t="s">
        <v>84</v>
      </c>
      <c r="AY160" s="16" t="s">
        <v>150</v>
      </c>
      <c r="BE160" s="197">
        <f t="shared" si="14"/>
        <v>0</v>
      </c>
      <c r="BF160" s="197">
        <f t="shared" si="15"/>
        <v>0</v>
      </c>
      <c r="BG160" s="197">
        <f t="shared" si="16"/>
        <v>0</v>
      </c>
      <c r="BH160" s="197">
        <f t="shared" si="17"/>
        <v>0</v>
      </c>
      <c r="BI160" s="197">
        <f t="shared" si="18"/>
        <v>0</v>
      </c>
      <c r="BJ160" s="16" t="s">
        <v>84</v>
      </c>
      <c r="BK160" s="197">
        <f t="shared" si="19"/>
        <v>0</v>
      </c>
      <c r="BL160" s="16" t="s">
        <v>158</v>
      </c>
      <c r="BM160" s="196" t="s">
        <v>440</v>
      </c>
    </row>
    <row r="161" spans="1:65" s="2" customFormat="1" ht="16.5" customHeight="1">
      <c r="A161" s="33"/>
      <c r="B161" s="34"/>
      <c r="C161" s="185" t="s">
        <v>316</v>
      </c>
      <c r="D161" s="185" t="s">
        <v>153</v>
      </c>
      <c r="E161" s="186" t="s">
        <v>1604</v>
      </c>
      <c r="F161" s="187" t="s">
        <v>1605</v>
      </c>
      <c r="G161" s="188" t="s">
        <v>639</v>
      </c>
      <c r="H161" s="189">
        <v>1</v>
      </c>
      <c r="I161" s="190"/>
      <c r="J161" s="191">
        <f t="shared" si="10"/>
        <v>0</v>
      </c>
      <c r="K161" s="187" t="s">
        <v>1777</v>
      </c>
      <c r="L161" s="38"/>
      <c r="M161" s="192" t="s">
        <v>1</v>
      </c>
      <c r="N161" s="193" t="s">
        <v>41</v>
      </c>
      <c r="O161" s="70"/>
      <c r="P161" s="194">
        <f t="shared" si="11"/>
        <v>0</v>
      </c>
      <c r="Q161" s="194">
        <v>0</v>
      </c>
      <c r="R161" s="194">
        <f t="shared" si="12"/>
        <v>0</v>
      </c>
      <c r="S161" s="194">
        <v>0</v>
      </c>
      <c r="T161" s="195">
        <f t="shared" si="13"/>
        <v>0</v>
      </c>
      <c r="U161" s="33"/>
      <c r="V161" s="33"/>
      <c r="W161" s="33"/>
      <c r="X161" s="33"/>
      <c r="Y161" s="33"/>
      <c r="Z161" s="33"/>
      <c r="AA161" s="33"/>
      <c r="AB161" s="33"/>
      <c r="AC161" s="33"/>
      <c r="AD161" s="33"/>
      <c r="AE161" s="33"/>
      <c r="AR161" s="196" t="s">
        <v>158</v>
      </c>
      <c r="AT161" s="196" t="s">
        <v>153</v>
      </c>
      <c r="AU161" s="196" t="s">
        <v>84</v>
      </c>
      <c r="AY161" s="16" t="s">
        <v>150</v>
      </c>
      <c r="BE161" s="197">
        <f t="shared" si="14"/>
        <v>0</v>
      </c>
      <c r="BF161" s="197">
        <f t="shared" si="15"/>
        <v>0</v>
      </c>
      <c r="BG161" s="197">
        <f t="shared" si="16"/>
        <v>0</v>
      </c>
      <c r="BH161" s="197">
        <f t="shared" si="17"/>
        <v>0</v>
      </c>
      <c r="BI161" s="197">
        <f t="shared" si="18"/>
        <v>0</v>
      </c>
      <c r="BJ161" s="16" t="s">
        <v>84</v>
      </c>
      <c r="BK161" s="197">
        <f t="shared" si="19"/>
        <v>0</v>
      </c>
      <c r="BL161" s="16" t="s">
        <v>158</v>
      </c>
      <c r="BM161" s="196" t="s">
        <v>452</v>
      </c>
    </row>
    <row r="162" spans="1:65" s="2" customFormat="1" ht="16.5" customHeight="1">
      <c r="A162" s="33"/>
      <c r="B162" s="34"/>
      <c r="C162" s="185" t="s">
        <v>320</v>
      </c>
      <c r="D162" s="185" t="s">
        <v>153</v>
      </c>
      <c r="E162" s="186" t="s">
        <v>1546</v>
      </c>
      <c r="F162" s="187" t="s">
        <v>1547</v>
      </c>
      <c r="G162" s="188" t="s">
        <v>639</v>
      </c>
      <c r="H162" s="189">
        <v>1</v>
      </c>
      <c r="I162" s="190"/>
      <c r="J162" s="191">
        <f t="shared" si="10"/>
        <v>0</v>
      </c>
      <c r="K162" s="187" t="s">
        <v>1777</v>
      </c>
      <c r="L162" s="38"/>
      <c r="M162" s="192" t="s">
        <v>1</v>
      </c>
      <c r="N162" s="193" t="s">
        <v>41</v>
      </c>
      <c r="O162" s="70"/>
      <c r="P162" s="194">
        <f t="shared" si="11"/>
        <v>0</v>
      </c>
      <c r="Q162" s="194">
        <v>0</v>
      </c>
      <c r="R162" s="194">
        <f t="shared" si="12"/>
        <v>0</v>
      </c>
      <c r="S162" s="194">
        <v>0</v>
      </c>
      <c r="T162" s="195">
        <f t="shared" si="13"/>
        <v>0</v>
      </c>
      <c r="U162" s="33"/>
      <c r="V162" s="33"/>
      <c r="W162" s="33"/>
      <c r="X162" s="33"/>
      <c r="Y162" s="33"/>
      <c r="Z162" s="33"/>
      <c r="AA162" s="33"/>
      <c r="AB162" s="33"/>
      <c r="AC162" s="33"/>
      <c r="AD162" s="33"/>
      <c r="AE162" s="33"/>
      <c r="AR162" s="196" t="s">
        <v>158</v>
      </c>
      <c r="AT162" s="196" t="s">
        <v>153</v>
      </c>
      <c r="AU162" s="196" t="s">
        <v>84</v>
      </c>
      <c r="AY162" s="16" t="s">
        <v>150</v>
      </c>
      <c r="BE162" s="197">
        <f t="shared" si="14"/>
        <v>0</v>
      </c>
      <c r="BF162" s="197">
        <f t="shared" si="15"/>
        <v>0</v>
      </c>
      <c r="BG162" s="197">
        <f t="shared" si="16"/>
        <v>0</v>
      </c>
      <c r="BH162" s="197">
        <f t="shared" si="17"/>
        <v>0</v>
      </c>
      <c r="BI162" s="197">
        <f t="shared" si="18"/>
        <v>0</v>
      </c>
      <c r="BJ162" s="16" t="s">
        <v>84</v>
      </c>
      <c r="BK162" s="197">
        <f t="shared" si="19"/>
        <v>0</v>
      </c>
      <c r="BL162" s="16" t="s">
        <v>158</v>
      </c>
      <c r="BM162" s="196" t="s">
        <v>462</v>
      </c>
    </row>
    <row r="163" spans="1:65" s="2" customFormat="1" ht="24.2" customHeight="1">
      <c r="A163" s="33"/>
      <c r="B163" s="34"/>
      <c r="C163" s="185" t="s">
        <v>325</v>
      </c>
      <c r="D163" s="185" t="s">
        <v>153</v>
      </c>
      <c r="E163" s="186" t="s">
        <v>1606</v>
      </c>
      <c r="F163" s="187" t="s">
        <v>1549</v>
      </c>
      <c r="G163" s="188" t="s">
        <v>639</v>
      </c>
      <c r="H163" s="189">
        <v>1</v>
      </c>
      <c r="I163" s="190"/>
      <c r="J163" s="191">
        <f t="shared" si="10"/>
        <v>0</v>
      </c>
      <c r="K163" s="187" t="s">
        <v>1777</v>
      </c>
      <c r="L163" s="38"/>
      <c r="M163" s="192" t="s">
        <v>1</v>
      </c>
      <c r="N163" s="193" t="s">
        <v>41</v>
      </c>
      <c r="O163" s="70"/>
      <c r="P163" s="194">
        <f t="shared" si="11"/>
        <v>0</v>
      </c>
      <c r="Q163" s="194">
        <v>0</v>
      </c>
      <c r="R163" s="194">
        <f t="shared" si="12"/>
        <v>0</v>
      </c>
      <c r="S163" s="194">
        <v>0</v>
      </c>
      <c r="T163" s="195">
        <f t="shared" si="13"/>
        <v>0</v>
      </c>
      <c r="U163" s="33"/>
      <c r="V163" s="33"/>
      <c r="W163" s="33"/>
      <c r="X163" s="33"/>
      <c r="Y163" s="33"/>
      <c r="Z163" s="33"/>
      <c r="AA163" s="33"/>
      <c r="AB163" s="33"/>
      <c r="AC163" s="33"/>
      <c r="AD163" s="33"/>
      <c r="AE163" s="33"/>
      <c r="AR163" s="196" t="s">
        <v>158</v>
      </c>
      <c r="AT163" s="196" t="s">
        <v>153</v>
      </c>
      <c r="AU163" s="196" t="s">
        <v>84</v>
      </c>
      <c r="AY163" s="16" t="s">
        <v>150</v>
      </c>
      <c r="BE163" s="197">
        <f t="shared" si="14"/>
        <v>0</v>
      </c>
      <c r="BF163" s="197">
        <f t="shared" si="15"/>
        <v>0</v>
      </c>
      <c r="BG163" s="197">
        <f t="shared" si="16"/>
        <v>0</v>
      </c>
      <c r="BH163" s="197">
        <f t="shared" si="17"/>
        <v>0</v>
      </c>
      <c r="BI163" s="197">
        <f t="shared" si="18"/>
        <v>0</v>
      </c>
      <c r="BJ163" s="16" t="s">
        <v>84</v>
      </c>
      <c r="BK163" s="197">
        <f t="shared" si="19"/>
        <v>0</v>
      </c>
      <c r="BL163" s="16" t="s">
        <v>158</v>
      </c>
      <c r="BM163" s="196" t="s">
        <v>471</v>
      </c>
    </row>
    <row r="164" spans="1:65" s="12" customFormat="1" ht="25.9" customHeight="1">
      <c r="B164" s="169"/>
      <c r="C164" s="170"/>
      <c r="D164" s="171" t="s">
        <v>75</v>
      </c>
      <c r="E164" s="172" t="s">
        <v>1607</v>
      </c>
      <c r="F164" s="172" t="s">
        <v>1608</v>
      </c>
      <c r="G164" s="170"/>
      <c r="H164" s="170"/>
      <c r="I164" s="173"/>
      <c r="J164" s="174">
        <f>BK164</f>
        <v>0</v>
      </c>
      <c r="K164" s="170"/>
      <c r="L164" s="175"/>
      <c r="M164" s="176"/>
      <c r="N164" s="177"/>
      <c r="O164" s="177"/>
      <c r="P164" s="178">
        <f>SUM(P165:P191)</f>
        <v>0</v>
      </c>
      <c r="Q164" s="177"/>
      <c r="R164" s="178">
        <f>SUM(R165:R191)</f>
        <v>0</v>
      </c>
      <c r="S164" s="177"/>
      <c r="T164" s="179">
        <f>SUM(T165:T191)</f>
        <v>0</v>
      </c>
      <c r="AR164" s="180" t="s">
        <v>84</v>
      </c>
      <c r="AT164" s="181" t="s">
        <v>75</v>
      </c>
      <c r="AU164" s="181" t="s">
        <v>76</v>
      </c>
      <c r="AY164" s="180" t="s">
        <v>150</v>
      </c>
      <c r="BK164" s="182">
        <f>SUM(BK165:BK191)</f>
        <v>0</v>
      </c>
    </row>
    <row r="165" spans="1:65" s="2" customFormat="1" ht="24.2" customHeight="1">
      <c r="A165" s="33"/>
      <c r="B165" s="34"/>
      <c r="C165" s="185" t="s">
        <v>329</v>
      </c>
      <c r="D165" s="185" t="s">
        <v>153</v>
      </c>
      <c r="E165" s="186" t="s">
        <v>1609</v>
      </c>
      <c r="F165" s="187" t="s">
        <v>1610</v>
      </c>
      <c r="G165" s="188" t="s">
        <v>1443</v>
      </c>
      <c r="H165" s="189">
        <v>30</v>
      </c>
      <c r="I165" s="190"/>
      <c r="J165" s="191">
        <f t="shared" ref="J165:J191" si="20">ROUND(I165*H165,2)</f>
        <v>0</v>
      </c>
      <c r="K165" s="187" t="s">
        <v>1777</v>
      </c>
      <c r="L165" s="38"/>
      <c r="M165" s="192" t="s">
        <v>1</v>
      </c>
      <c r="N165" s="193" t="s">
        <v>41</v>
      </c>
      <c r="O165" s="70"/>
      <c r="P165" s="194">
        <f t="shared" ref="P165:P191" si="21">O165*H165</f>
        <v>0</v>
      </c>
      <c r="Q165" s="194">
        <v>0</v>
      </c>
      <c r="R165" s="194">
        <f t="shared" ref="R165:R191" si="22">Q165*H165</f>
        <v>0</v>
      </c>
      <c r="S165" s="194">
        <v>0</v>
      </c>
      <c r="T165" s="195">
        <f t="shared" ref="T165:T191" si="23">S165*H165</f>
        <v>0</v>
      </c>
      <c r="U165" s="33"/>
      <c r="V165" s="33"/>
      <c r="W165" s="33"/>
      <c r="X165" s="33"/>
      <c r="Y165" s="33"/>
      <c r="Z165" s="33"/>
      <c r="AA165" s="33"/>
      <c r="AB165" s="33"/>
      <c r="AC165" s="33"/>
      <c r="AD165" s="33"/>
      <c r="AE165" s="33"/>
      <c r="AR165" s="196" t="s">
        <v>158</v>
      </c>
      <c r="AT165" s="196" t="s">
        <v>153</v>
      </c>
      <c r="AU165" s="196" t="s">
        <v>84</v>
      </c>
      <c r="AY165" s="16" t="s">
        <v>150</v>
      </c>
      <c r="BE165" s="197">
        <f t="shared" ref="BE165:BE191" si="24">IF(N165="základní",J165,0)</f>
        <v>0</v>
      </c>
      <c r="BF165" s="197">
        <f t="shared" ref="BF165:BF191" si="25">IF(N165="snížená",J165,0)</f>
        <v>0</v>
      </c>
      <c r="BG165" s="197">
        <f t="shared" ref="BG165:BG191" si="26">IF(N165="zákl. přenesená",J165,0)</f>
        <v>0</v>
      </c>
      <c r="BH165" s="197">
        <f t="shared" ref="BH165:BH191" si="27">IF(N165="sníž. přenesená",J165,0)</f>
        <v>0</v>
      </c>
      <c r="BI165" s="197">
        <f t="shared" ref="BI165:BI191" si="28">IF(N165="nulová",J165,0)</f>
        <v>0</v>
      </c>
      <c r="BJ165" s="16" t="s">
        <v>84</v>
      </c>
      <c r="BK165" s="197">
        <f t="shared" ref="BK165:BK191" si="29">ROUND(I165*H165,2)</f>
        <v>0</v>
      </c>
      <c r="BL165" s="16" t="s">
        <v>158</v>
      </c>
      <c r="BM165" s="196" t="s">
        <v>479</v>
      </c>
    </row>
    <row r="166" spans="1:65" s="2" customFormat="1" ht="16.5" customHeight="1">
      <c r="A166" s="33"/>
      <c r="B166" s="34"/>
      <c r="C166" s="185" t="s">
        <v>334</v>
      </c>
      <c r="D166" s="185" t="s">
        <v>153</v>
      </c>
      <c r="E166" s="186" t="s">
        <v>1611</v>
      </c>
      <c r="F166" s="187" t="s">
        <v>1612</v>
      </c>
      <c r="G166" s="188" t="s">
        <v>639</v>
      </c>
      <c r="H166" s="189">
        <v>1</v>
      </c>
      <c r="I166" s="190"/>
      <c r="J166" s="191">
        <f t="shared" si="20"/>
        <v>0</v>
      </c>
      <c r="K166" s="187" t="s">
        <v>1777</v>
      </c>
      <c r="L166" s="38"/>
      <c r="M166" s="192" t="s">
        <v>1</v>
      </c>
      <c r="N166" s="193" t="s">
        <v>41</v>
      </c>
      <c r="O166" s="70"/>
      <c r="P166" s="194">
        <f t="shared" si="21"/>
        <v>0</v>
      </c>
      <c r="Q166" s="194">
        <v>0</v>
      </c>
      <c r="R166" s="194">
        <f t="shared" si="22"/>
        <v>0</v>
      </c>
      <c r="S166" s="194">
        <v>0</v>
      </c>
      <c r="T166" s="195">
        <f t="shared" si="23"/>
        <v>0</v>
      </c>
      <c r="U166" s="33"/>
      <c r="V166" s="33"/>
      <c r="W166" s="33"/>
      <c r="X166" s="33"/>
      <c r="Y166" s="33"/>
      <c r="Z166" s="33"/>
      <c r="AA166" s="33"/>
      <c r="AB166" s="33"/>
      <c r="AC166" s="33"/>
      <c r="AD166" s="33"/>
      <c r="AE166" s="33"/>
      <c r="AR166" s="196" t="s">
        <v>158</v>
      </c>
      <c r="AT166" s="196" t="s">
        <v>153</v>
      </c>
      <c r="AU166" s="196" t="s">
        <v>84</v>
      </c>
      <c r="AY166" s="16" t="s">
        <v>150</v>
      </c>
      <c r="BE166" s="197">
        <f t="shared" si="24"/>
        <v>0</v>
      </c>
      <c r="BF166" s="197">
        <f t="shared" si="25"/>
        <v>0</v>
      </c>
      <c r="BG166" s="197">
        <f t="shared" si="26"/>
        <v>0</v>
      </c>
      <c r="BH166" s="197">
        <f t="shared" si="27"/>
        <v>0</v>
      </c>
      <c r="BI166" s="197">
        <f t="shared" si="28"/>
        <v>0</v>
      </c>
      <c r="BJ166" s="16" t="s">
        <v>84</v>
      </c>
      <c r="BK166" s="197">
        <f t="shared" si="29"/>
        <v>0</v>
      </c>
      <c r="BL166" s="16" t="s">
        <v>158</v>
      </c>
      <c r="BM166" s="196" t="s">
        <v>490</v>
      </c>
    </row>
    <row r="167" spans="1:65" s="2" customFormat="1" ht="16.5" customHeight="1">
      <c r="A167" s="33"/>
      <c r="B167" s="34"/>
      <c r="C167" s="185" t="s">
        <v>339</v>
      </c>
      <c r="D167" s="185" t="s">
        <v>153</v>
      </c>
      <c r="E167" s="186" t="s">
        <v>1613</v>
      </c>
      <c r="F167" s="187" t="s">
        <v>1614</v>
      </c>
      <c r="G167" s="188" t="s">
        <v>639</v>
      </c>
      <c r="H167" s="189">
        <v>1</v>
      </c>
      <c r="I167" s="190"/>
      <c r="J167" s="191">
        <f t="shared" si="20"/>
        <v>0</v>
      </c>
      <c r="K167" s="187" t="s">
        <v>1777</v>
      </c>
      <c r="L167" s="38"/>
      <c r="M167" s="192" t="s">
        <v>1</v>
      </c>
      <c r="N167" s="193" t="s">
        <v>41</v>
      </c>
      <c r="O167" s="70"/>
      <c r="P167" s="194">
        <f t="shared" si="21"/>
        <v>0</v>
      </c>
      <c r="Q167" s="194">
        <v>0</v>
      </c>
      <c r="R167" s="194">
        <f t="shared" si="22"/>
        <v>0</v>
      </c>
      <c r="S167" s="194">
        <v>0</v>
      </c>
      <c r="T167" s="195">
        <f t="shared" si="23"/>
        <v>0</v>
      </c>
      <c r="U167" s="33"/>
      <c r="V167" s="33"/>
      <c r="W167" s="33"/>
      <c r="X167" s="33"/>
      <c r="Y167" s="33"/>
      <c r="Z167" s="33"/>
      <c r="AA167" s="33"/>
      <c r="AB167" s="33"/>
      <c r="AC167" s="33"/>
      <c r="AD167" s="33"/>
      <c r="AE167" s="33"/>
      <c r="AR167" s="196" t="s">
        <v>158</v>
      </c>
      <c r="AT167" s="196" t="s">
        <v>153</v>
      </c>
      <c r="AU167" s="196" t="s">
        <v>84</v>
      </c>
      <c r="AY167" s="16" t="s">
        <v>150</v>
      </c>
      <c r="BE167" s="197">
        <f t="shared" si="24"/>
        <v>0</v>
      </c>
      <c r="BF167" s="197">
        <f t="shared" si="25"/>
        <v>0</v>
      </c>
      <c r="BG167" s="197">
        <f t="shared" si="26"/>
        <v>0</v>
      </c>
      <c r="BH167" s="197">
        <f t="shared" si="27"/>
        <v>0</v>
      </c>
      <c r="BI167" s="197">
        <f t="shared" si="28"/>
        <v>0</v>
      </c>
      <c r="BJ167" s="16" t="s">
        <v>84</v>
      </c>
      <c r="BK167" s="197">
        <f t="shared" si="29"/>
        <v>0</v>
      </c>
      <c r="BL167" s="16" t="s">
        <v>158</v>
      </c>
      <c r="BM167" s="196" t="s">
        <v>501</v>
      </c>
    </row>
    <row r="168" spans="1:65" s="2" customFormat="1" ht="24.2" customHeight="1">
      <c r="A168" s="33"/>
      <c r="B168" s="34"/>
      <c r="C168" s="185" t="s">
        <v>343</v>
      </c>
      <c r="D168" s="185" t="s">
        <v>153</v>
      </c>
      <c r="E168" s="186" t="s">
        <v>1615</v>
      </c>
      <c r="F168" s="187" t="s">
        <v>1616</v>
      </c>
      <c r="G168" s="188" t="s">
        <v>907</v>
      </c>
      <c r="H168" s="189">
        <v>16</v>
      </c>
      <c r="I168" s="190"/>
      <c r="J168" s="191">
        <f t="shared" si="20"/>
        <v>0</v>
      </c>
      <c r="K168" s="187" t="s">
        <v>1777</v>
      </c>
      <c r="L168" s="38"/>
      <c r="M168" s="192" t="s">
        <v>1</v>
      </c>
      <c r="N168" s="193" t="s">
        <v>41</v>
      </c>
      <c r="O168" s="70"/>
      <c r="P168" s="194">
        <f t="shared" si="21"/>
        <v>0</v>
      </c>
      <c r="Q168" s="194">
        <v>0</v>
      </c>
      <c r="R168" s="194">
        <f t="shared" si="22"/>
        <v>0</v>
      </c>
      <c r="S168" s="194">
        <v>0</v>
      </c>
      <c r="T168" s="195">
        <f t="shared" si="23"/>
        <v>0</v>
      </c>
      <c r="U168" s="33"/>
      <c r="V168" s="33"/>
      <c r="W168" s="33"/>
      <c r="X168" s="33"/>
      <c r="Y168" s="33"/>
      <c r="Z168" s="33"/>
      <c r="AA168" s="33"/>
      <c r="AB168" s="33"/>
      <c r="AC168" s="33"/>
      <c r="AD168" s="33"/>
      <c r="AE168" s="33"/>
      <c r="AR168" s="196" t="s">
        <v>158</v>
      </c>
      <c r="AT168" s="196" t="s">
        <v>153</v>
      </c>
      <c r="AU168" s="196" t="s">
        <v>84</v>
      </c>
      <c r="AY168" s="16" t="s">
        <v>150</v>
      </c>
      <c r="BE168" s="197">
        <f t="shared" si="24"/>
        <v>0</v>
      </c>
      <c r="BF168" s="197">
        <f t="shared" si="25"/>
        <v>0</v>
      </c>
      <c r="BG168" s="197">
        <f t="shared" si="26"/>
        <v>0</v>
      </c>
      <c r="BH168" s="197">
        <f t="shared" si="27"/>
        <v>0</v>
      </c>
      <c r="BI168" s="197">
        <f t="shared" si="28"/>
        <v>0</v>
      </c>
      <c r="BJ168" s="16" t="s">
        <v>84</v>
      </c>
      <c r="BK168" s="197">
        <f t="shared" si="29"/>
        <v>0</v>
      </c>
      <c r="BL168" s="16" t="s">
        <v>158</v>
      </c>
      <c r="BM168" s="196" t="s">
        <v>509</v>
      </c>
    </row>
    <row r="169" spans="1:65" s="2" customFormat="1" ht="16.5" customHeight="1">
      <c r="A169" s="33"/>
      <c r="B169" s="34"/>
      <c r="C169" s="185" t="s">
        <v>348</v>
      </c>
      <c r="D169" s="185" t="s">
        <v>153</v>
      </c>
      <c r="E169" s="186" t="s">
        <v>1617</v>
      </c>
      <c r="F169" s="187" t="s">
        <v>1618</v>
      </c>
      <c r="G169" s="188" t="s">
        <v>639</v>
      </c>
      <c r="H169" s="189">
        <v>1</v>
      </c>
      <c r="I169" s="190"/>
      <c r="J169" s="191">
        <f t="shared" si="20"/>
        <v>0</v>
      </c>
      <c r="K169" s="187" t="s">
        <v>1777</v>
      </c>
      <c r="L169" s="38"/>
      <c r="M169" s="192" t="s">
        <v>1</v>
      </c>
      <c r="N169" s="193" t="s">
        <v>41</v>
      </c>
      <c r="O169" s="70"/>
      <c r="P169" s="194">
        <f t="shared" si="21"/>
        <v>0</v>
      </c>
      <c r="Q169" s="194">
        <v>0</v>
      </c>
      <c r="R169" s="194">
        <f t="shared" si="22"/>
        <v>0</v>
      </c>
      <c r="S169" s="194">
        <v>0</v>
      </c>
      <c r="T169" s="195">
        <f t="shared" si="23"/>
        <v>0</v>
      </c>
      <c r="U169" s="33"/>
      <c r="V169" s="33"/>
      <c r="W169" s="33"/>
      <c r="X169" s="33"/>
      <c r="Y169" s="33"/>
      <c r="Z169" s="33"/>
      <c r="AA169" s="33"/>
      <c r="AB169" s="33"/>
      <c r="AC169" s="33"/>
      <c r="AD169" s="33"/>
      <c r="AE169" s="33"/>
      <c r="AR169" s="196" t="s">
        <v>158</v>
      </c>
      <c r="AT169" s="196" t="s">
        <v>153</v>
      </c>
      <c r="AU169" s="196" t="s">
        <v>84</v>
      </c>
      <c r="AY169" s="16" t="s">
        <v>150</v>
      </c>
      <c r="BE169" s="197">
        <f t="shared" si="24"/>
        <v>0</v>
      </c>
      <c r="BF169" s="197">
        <f t="shared" si="25"/>
        <v>0</v>
      </c>
      <c r="BG169" s="197">
        <f t="shared" si="26"/>
        <v>0</v>
      </c>
      <c r="BH169" s="197">
        <f t="shared" si="27"/>
        <v>0</v>
      </c>
      <c r="BI169" s="197">
        <f t="shared" si="28"/>
        <v>0</v>
      </c>
      <c r="BJ169" s="16" t="s">
        <v>84</v>
      </c>
      <c r="BK169" s="197">
        <f t="shared" si="29"/>
        <v>0</v>
      </c>
      <c r="BL169" s="16" t="s">
        <v>158</v>
      </c>
      <c r="BM169" s="196" t="s">
        <v>517</v>
      </c>
    </row>
    <row r="170" spans="1:65" s="2" customFormat="1" ht="33" customHeight="1">
      <c r="A170" s="33"/>
      <c r="B170" s="34"/>
      <c r="C170" s="185" t="s">
        <v>353</v>
      </c>
      <c r="D170" s="185" t="s">
        <v>153</v>
      </c>
      <c r="E170" s="186" t="s">
        <v>1619</v>
      </c>
      <c r="F170" s="187" t="s">
        <v>1620</v>
      </c>
      <c r="G170" s="188" t="s">
        <v>1443</v>
      </c>
      <c r="H170" s="189">
        <v>48</v>
      </c>
      <c r="I170" s="190"/>
      <c r="J170" s="191">
        <f t="shared" si="20"/>
        <v>0</v>
      </c>
      <c r="K170" s="187" t="s">
        <v>1777</v>
      </c>
      <c r="L170" s="38"/>
      <c r="M170" s="192" t="s">
        <v>1</v>
      </c>
      <c r="N170" s="193" t="s">
        <v>41</v>
      </c>
      <c r="O170" s="70"/>
      <c r="P170" s="194">
        <f t="shared" si="21"/>
        <v>0</v>
      </c>
      <c r="Q170" s="194">
        <v>0</v>
      </c>
      <c r="R170" s="194">
        <f t="shared" si="22"/>
        <v>0</v>
      </c>
      <c r="S170" s="194">
        <v>0</v>
      </c>
      <c r="T170" s="195">
        <f t="shared" si="23"/>
        <v>0</v>
      </c>
      <c r="U170" s="33"/>
      <c r="V170" s="33"/>
      <c r="W170" s="33"/>
      <c r="X170" s="33"/>
      <c r="Y170" s="33"/>
      <c r="Z170" s="33"/>
      <c r="AA170" s="33"/>
      <c r="AB170" s="33"/>
      <c r="AC170" s="33"/>
      <c r="AD170" s="33"/>
      <c r="AE170" s="33"/>
      <c r="AR170" s="196" t="s">
        <v>158</v>
      </c>
      <c r="AT170" s="196" t="s">
        <v>153</v>
      </c>
      <c r="AU170" s="196" t="s">
        <v>84</v>
      </c>
      <c r="AY170" s="16" t="s">
        <v>150</v>
      </c>
      <c r="BE170" s="197">
        <f t="shared" si="24"/>
        <v>0</v>
      </c>
      <c r="BF170" s="197">
        <f t="shared" si="25"/>
        <v>0</v>
      </c>
      <c r="BG170" s="197">
        <f t="shared" si="26"/>
        <v>0</v>
      </c>
      <c r="BH170" s="197">
        <f t="shared" si="27"/>
        <v>0</v>
      </c>
      <c r="BI170" s="197">
        <f t="shared" si="28"/>
        <v>0</v>
      </c>
      <c r="BJ170" s="16" t="s">
        <v>84</v>
      </c>
      <c r="BK170" s="197">
        <f t="shared" si="29"/>
        <v>0</v>
      </c>
      <c r="BL170" s="16" t="s">
        <v>158</v>
      </c>
      <c r="BM170" s="196" t="s">
        <v>525</v>
      </c>
    </row>
    <row r="171" spans="1:65" s="2" customFormat="1" ht="37.9" customHeight="1">
      <c r="A171" s="33"/>
      <c r="B171" s="34"/>
      <c r="C171" s="185" t="s">
        <v>358</v>
      </c>
      <c r="D171" s="185" t="s">
        <v>153</v>
      </c>
      <c r="E171" s="186" t="s">
        <v>1621</v>
      </c>
      <c r="F171" s="187" t="s">
        <v>1622</v>
      </c>
      <c r="G171" s="188" t="s">
        <v>1443</v>
      </c>
      <c r="H171" s="189">
        <v>2</v>
      </c>
      <c r="I171" s="190"/>
      <c r="J171" s="191">
        <f t="shared" si="20"/>
        <v>0</v>
      </c>
      <c r="K171" s="187" t="s">
        <v>1777</v>
      </c>
      <c r="L171" s="38"/>
      <c r="M171" s="192" t="s">
        <v>1</v>
      </c>
      <c r="N171" s="193" t="s">
        <v>41</v>
      </c>
      <c r="O171" s="70"/>
      <c r="P171" s="194">
        <f t="shared" si="21"/>
        <v>0</v>
      </c>
      <c r="Q171" s="194">
        <v>0</v>
      </c>
      <c r="R171" s="194">
        <f t="shared" si="22"/>
        <v>0</v>
      </c>
      <c r="S171" s="194">
        <v>0</v>
      </c>
      <c r="T171" s="195">
        <f t="shared" si="23"/>
        <v>0</v>
      </c>
      <c r="U171" s="33"/>
      <c r="V171" s="33"/>
      <c r="W171" s="33"/>
      <c r="X171" s="33"/>
      <c r="Y171" s="33"/>
      <c r="Z171" s="33"/>
      <c r="AA171" s="33"/>
      <c r="AB171" s="33"/>
      <c r="AC171" s="33"/>
      <c r="AD171" s="33"/>
      <c r="AE171" s="33"/>
      <c r="AR171" s="196" t="s">
        <v>158</v>
      </c>
      <c r="AT171" s="196" t="s">
        <v>153</v>
      </c>
      <c r="AU171" s="196" t="s">
        <v>84</v>
      </c>
      <c r="AY171" s="16" t="s">
        <v>150</v>
      </c>
      <c r="BE171" s="197">
        <f t="shared" si="24"/>
        <v>0</v>
      </c>
      <c r="BF171" s="197">
        <f t="shared" si="25"/>
        <v>0</v>
      </c>
      <c r="BG171" s="197">
        <f t="shared" si="26"/>
        <v>0</v>
      </c>
      <c r="BH171" s="197">
        <f t="shared" si="27"/>
        <v>0</v>
      </c>
      <c r="BI171" s="197">
        <f t="shared" si="28"/>
        <v>0</v>
      </c>
      <c r="BJ171" s="16" t="s">
        <v>84</v>
      </c>
      <c r="BK171" s="197">
        <f t="shared" si="29"/>
        <v>0</v>
      </c>
      <c r="BL171" s="16" t="s">
        <v>158</v>
      </c>
      <c r="BM171" s="196" t="s">
        <v>1623</v>
      </c>
    </row>
    <row r="172" spans="1:65" s="2" customFormat="1" ht="37.9" customHeight="1">
      <c r="A172" s="33"/>
      <c r="B172" s="34"/>
      <c r="C172" s="185" t="s">
        <v>362</v>
      </c>
      <c r="D172" s="185" t="s">
        <v>153</v>
      </c>
      <c r="E172" s="186" t="s">
        <v>1624</v>
      </c>
      <c r="F172" s="187" t="s">
        <v>1625</v>
      </c>
      <c r="G172" s="188" t="s">
        <v>1443</v>
      </c>
      <c r="H172" s="189">
        <v>2</v>
      </c>
      <c r="I172" s="190"/>
      <c r="J172" s="191">
        <f t="shared" si="20"/>
        <v>0</v>
      </c>
      <c r="K172" s="187" t="s">
        <v>1777</v>
      </c>
      <c r="L172" s="38"/>
      <c r="M172" s="192" t="s">
        <v>1</v>
      </c>
      <c r="N172" s="193" t="s">
        <v>41</v>
      </c>
      <c r="O172" s="70"/>
      <c r="P172" s="194">
        <f t="shared" si="21"/>
        <v>0</v>
      </c>
      <c r="Q172" s="194">
        <v>0</v>
      </c>
      <c r="R172" s="194">
        <f t="shared" si="22"/>
        <v>0</v>
      </c>
      <c r="S172" s="194">
        <v>0</v>
      </c>
      <c r="T172" s="195">
        <f t="shared" si="23"/>
        <v>0</v>
      </c>
      <c r="U172" s="33"/>
      <c r="V172" s="33"/>
      <c r="W172" s="33"/>
      <c r="X172" s="33"/>
      <c r="Y172" s="33"/>
      <c r="Z172" s="33"/>
      <c r="AA172" s="33"/>
      <c r="AB172" s="33"/>
      <c r="AC172" s="33"/>
      <c r="AD172" s="33"/>
      <c r="AE172" s="33"/>
      <c r="AR172" s="196" t="s">
        <v>158</v>
      </c>
      <c r="AT172" s="196" t="s">
        <v>153</v>
      </c>
      <c r="AU172" s="196" t="s">
        <v>84</v>
      </c>
      <c r="AY172" s="16" t="s">
        <v>150</v>
      </c>
      <c r="BE172" s="197">
        <f t="shared" si="24"/>
        <v>0</v>
      </c>
      <c r="BF172" s="197">
        <f t="shared" si="25"/>
        <v>0</v>
      </c>
      <c r="BG172" s="197">
        <f t="shared" si="26"/>
        <v>0</v>
      </c>
      <c r="BH172" s="197">
        <f t="shared" si="27"/>
        <v>0</v>
      </c>
      <c r="BI172" s="197">
        <f t="shared" si="28"/>
        <v>0</v>
      </c>
      <c r="BJ172" s="16" t="s">
        <v>84</v>
      </c>
      <c r="BK172" s="197">
        <f t="shared" si="29"/>
        <v>0</v>
      </c>
      <c r="BL172" s="16" t="s">
        <v>158</v>
      </c>
      <c r="BM172" s="196" t="s">
        <v>1626</v>
      </c>
    </row>
    <row r="173" spans="1:65" s="2" customFormat="1" ht="37.9" customHeight="1">
      <c r="A173" s="33"/>
      <c r="B173" s="34"/>
      <c r="C173" s="185" t="s">
        <v>366</v>
      </c>
      <c r="D173" s="185" t="s">
        <v>153</v>
      </c>
      <c r="E173" s="186" t="s">
        <v>1627</v>
      </c>
      <c r="F173" s="187" t="s">
        <v>1628</v>
      </c>
      <c r="G173" s="188" t="s">
        <v>1443</v>
      </c>
      <c r="H173" s="189">
        <v>9</v>
      </c>
      <c r="I173" s="190"/>
      <c r="J173" s="191">
        <f t="shared" si="20"/>
        <v>0</v>
      </c>
      <c r="K173" s="187" t="s">
        <v>1777</v>
      </c>
      <c r="L173" s="38"/>
      <c r="M173" s="192" t="s">
        <v>1</v>
      </c>
      <c r="N173" s="193" t="s">
        <v>41</v>
      </c>
      <c r="O173" s="70"/>
      <c r="P173" s="194">
        <f t="shared" si="21"/>
        <v>0</v>
      </c>
      <c r="Q173" s="194">
        <v>0</v>
      </c>
      <c r="R173" s="194">
        <f t="shared" si="22"/>
        <v>0</v>
      </c>
      <c r="S173" s="194">
        <v>0</v>
      </c>
      <c r="T173" s="195">
        <f t="shared" si="23"/>
        <v>0</v>
      </c>
      <c r="U173" s="33"/>
      <c r="V173" s="33"/>
      <c r="W173" s="33"/>
      <c r="X173" s="33"/>
      <c r="Y173" s="33"/>
      <c r="Z173" s="33"/>
      <c r="AA173" s="33"/>
      <c r="AB173" s="33"/>
      <c r="AC173" s="33"/>
      <c r="AD173" s="33"/>
      <c r="AE173" s="33"/>
      <c r="AR173" s="196" t="s">
        <v>158</v>
      </c>
      <c r="AT173" s="196" t="s">
        <v>153</v>
      </c>
      <c r="AU173" s="196" t="s">
        <v>84</v>
      </c>
      <c r="AY173" s="16" t="s">
        <v>150</v>
      </c>
      <c r="BE173" s="197">
        <f t="shared" si="24"/>
        <v>0</v>
      </c>
      <c r="BF173" s="197">
        <f t="shared" si="25"/>
        <v>0</v>
      </c>
      <c r="BG173" s="197">
        <f t="shared" si="26"/>
        <v>0</v>
      </c>
      <c r="BH173" s="197">
        <f t="shared" si="27"/>
        <v>0</v>
      </c>
      <c r="BI173" s="197">
        <f t="shared" si="28"/>
        <v>0</v>
      </c>
      <c r="BJ173" s="16" t="s">
        <v>84</v>
      </c>
      <c r="BK173" s="197">
        <f t="shared" si="29"/>
        <v>0</v>
      </c>
      <c r="BL173" s="16" t="s">
        <v>158</v>
      </c>
      <c r="BM173" s="196" t="s">
        <v>549</v>
      </c>
    </row>
    <row r="174" spans="1:65" s="2" customFormat="1" ht="37.9" customHeight="1">
      <c r="A174" s="33"/>
      <c r="B174" s="34"/>
      <c r="C174" s="185" t="s">
        <v>370</v>
      </c>
      <c r="D174" s="185" t="s">
        <v>153</v>
      </c>
      <c r="E174" s="186" t="s">
        <v>1629</v>
      </c>
      <c r="F174" s="187" t="s">
        <v>1630</v>
      </c>
      <c r="G174" s="188" t="s">
        <v>1443</v>
      </c>
      <c r="H174" s="189">
        <v>10</v>
      </c>
      <c r="I174" s="190"/>
      <c r="J174" s="191">
        <f t="shared" si="20"/>
        <v>0</v>
      </c>
      <c r="K174" s="187" t="s">
        <v>1777</v>
      </c>
      <c r="L174" s="38"/>
      <c r="M174" s="192" t="s">
        <v>1</v>
      </c>
      <c r="N174" s="193" t="s">
        <v>41</v>
      </c>
      <c r="O174" s="70"/>
      <c r="P174" s="194">
        <f t="shared" si="21"/>
        <v>0</v>
      </c>
      <c r="Q174" s="194">
        <v>0</v>
      </c>
      <c r="R174" s="194">
        <f t="shared" si="22"/>
        <v>0</v>
      </c>
      <c r="S174" s="194">
        <v>0</v>
      </c>
      <c r="T174" s="195">
        <f t="shared" si="23"/>
        <v>0</v>
      </c>
      <c r="U174" s="33"/>
      <c r="V174" s="33"/>
      <c r="W174" s="33"/>
      <c r="X174" s="33"/>
      <c r="Y174" s="33"/>
      <c r="Z174" s="33"/>
      <c r="AA174" s="33"/>
      <c r="AB174" s="33"/>
      <c r="AC174" s="33"/>
      <c r="AD174" s="33"/>
      <c r="AE174" s="33"/>
      <c r="AR174" s="196" t="s">
        <v>158</v>
      </c>
      <c r="AT174" s="196" t="s">
        <v>153</v>
      </c>
      <c r="AU174" s="196" t="s">
        <v>84</v>
      </c>
      <c r="AY174" s="16" t="s">
        <v>150</v>
      </c>
      <c r="BE174" s="197">
        <f t="shared" si="24"/>
        <v>0</v>
      </c>
      <c r="BF174" s="197">
        <f t="shared" si="25"/>
        <v>0</v>
      </c>
      <c r="BG174" s="197">
        <f t="shared" si="26"/>
        <v>0</v>
      </c>
      <c r="BH174" s="197">
        <f t="shared" si="27"/>
        <v>0</v>
      </c>
      <c r="BI174" s="197">
        <f t="shared" si="28"/>
        <v>0</v>
      </c>
      <c r="BJ174" s="16" t="s">
        <v>84</v>
      </c>
      <c r="BK174" s="197">
        <f t="shared" si="29"/>
        <v>0</v>
      </c>
      <c r="BL174" s="16" t="s">
        <v>158</v>
      </c>
      <c r="BM174" s="196" t="s">
        <v>557</v>
      </c>
    </row>
    <row r="175" spans="1:65" s="2" customFormat="1" ht="37.9" customHeight="1">
      <c r="A175" s="33"/>
      <c r="B175" s="34"/>
      <c r="C175" s="185" t="s">
        <v>374</v>
      </c>
      <c r="D175" s="185" t="s">
        <v>153</v>
      </c>
      <c r="E175" s="186" t="s">
        <v>1631</v>
      </c>
      <c r="F175" s="187" t="s">
        <v>1632</v>
      </c>
      <c r="G175" s="188" t="s">
        <v>1443</v>
      </c>
      <c r="H175" s="189">
        <v>2</v>
      </c>
      <c r="I175" s="190"/>
      <c r="J175" s="191">
        <f t="shared" si="20"/>
        <v>0</v>
      </c>
      <c r="K175" s="187" t="s">
        <v>1777</v>
      </c>
      <c r="L175" s="38"/>
      <c r="M175" s="192" t="s">
        <v>1</v>
      </c>
      <c r="N175" s="193" t="s">
        <v>41</v>
      </c>
      <c r="O175" s="70"/>
      <c r="P175" s="194">
        <f t="shared" si="21"/>
        <v>0</v>
      </c>
      <c r="Q175" s="194">
        <v>0</v>
      </c>
      <c r="R175" s="194">
        <f t="shared" si="22"/>
        <v>0</v>
      </c>
      <c r="S175" s="194">
        <v>0</v>
      </c>
      <c r="T175" s="195">
        <f t="shared" si="23"/>
        <v>0</v>
      </c>
      <c r="U175" s="33"/>
      <c r="V175" s="33"/>
      <c r="W175" s="33"/>
      <c r="X175" s="33"/>
      <c r="Y175" s="33"/>
      <c r="Z175" s="33"/>
      <c r="AA175" s="33"/>
      <c r="AB175" s="33"/>
      <c r="AC175" s="33"/>
      <c r="AD175" s="33"/>
      <c r="AE175" s="33"/>
      <c r="AR175" s="196" t="s">
        <v>158</v>
      </c>
      <c r="AT175" s="196" t="s">
        <v>153</v>
      </c>
      <c r="AU175" s="196" t="s">
        <v>84</v>
      </c>
      <c r="AY175" s="16" t="s">
        <v>150</v>
      </c>
      <c r="BE175" s="197">
        <f t="shared" si="24"/>
        <v>0</v>
      </c>
      <c r="BF175" s="197">
        <f t="shared" si="25"/>
        <v>0</v>
      </c>
      <c r="BG175" s="197">
        <f t="shared" si="26"/>
        <v>0</v>
      </c>
      <c r="BH175" s="197">
        <f t="shared" si="27"/>
        <v>0</v>
      </c>
      <c r="BI175" s="197">
        <f t="shared" si="28"/>
        <v>0</v>
      </c>
      <c r="BJ175" s="16" t="s">
        <v>84</v>
      </c>
      <c r="BK175" s="197">
        <f t="shared" si="29"/>
        <v>0</v>
      </c>
      <c r="BL175" s="16" t="s">
        <v>158</v>
      </c>
      <c r="BM175" s="196" t="s">
        <v>567</v>
      </c>
    </row>
    <row r="176" spans="1:65" s="2" customFormat="1" ht="37.9" customHeight="1">
      <c r="A176" s="33"/>
      <c r="B176" s="34"/>
      <c r="C176" s="185" t="s">
        <v>378</v>
      </c>
      <c r="D176" s="185" t="s">
        <v>153</v>
      </c>
      <c r="E176" s="186" t="s">
        <v>1633</v>
      </c>
      <c r="F176" s="187" t="s">
        <v>1634</v>
      </c>
      <c r="G176" s="188" t="s">
        <v>1443</v>
      </c>
      <c r="H176" s="189">
        <v>2</v>
      </c>
      <c r="I176" s="190"/>
      <c r="J176" s="191">
        <f t="shared" si="20"/>
        <v>0</v>
      </c>
      <c r="K176" s="187" t="s">
        <v>1777</v>
      </c>
      <c r="L176" s="38"/>
      <c r="M176" s="192" t="s">
        <v>1</v>
      </c>
      <c r="N176" s="193" t="s">
        <v>41</v>
      </c>
      <c r="O176" s="70"/>
      <c r="P176" s="194">
        <f t="shared" si="21"/>
        <v>0</v>
      </c>
      <c r="Q176" s="194">
        <v>0</v>
      </c>
      <c r="R176" s="194">
        <f t="shared" si="22"/>
        <v>0</v>
      </c>
      <c r="S176" s="194">
        <v>0</v>
      </c>
      <c r="T176" s="195">
        <f t="shared" si="23"/>
        <v>0</v>
      </c>
      <c r="U176" s="33"/>
      <c r="V176" s="33"/>
      <c r="W176" s="33"/>
      <c r="X176" s="33"/>
      <c r="Y176" s="33"/>
      <c r="Z176" s="33"/>
      <c r="AA176" s="33"/>
      <c r="AB176" s="33"/>
      <c r="AC176" s="33"/>
      <c r="AD176" s="33"/>
      <c r="AE176" s="33"/>
      <c r="AR176" s="196" t="s">
        <v>158</v>
      </c>
      <c r="AT176" s="196" t="s">
        <v>153</v>
      </c>
      <c r="AU176" s="196" t="s">
        <v>84</v>
      </c>
      <c r="AY176" s="16" t="s">
        <v>150</v>
      </c>
      <c r="BE176" s="197">
        <f t="shared" si="24"/>
        <v>0</v>
      </c>
      <c r="BF176" s="197">
        <f t="shared" si="25"/>
        <v>0</v>
      </c>
      <c r="BG176" s="197">
        <f t="shared" si="26"/>
        <v>0</v>
      </c>
      <c r="BH176" s="197">
        <f t="shared" si="27"/>
        <v>0</v>
      </c>
      <c r="BI176" s="197">
        <f t="shared" si="28"/>
        <v>0</v>
      </c>
      <c r="BJ176" s="16" t="s">
        <v>84</v>
      </c>
      <c r="BK176" s="197">
        <f t="shared" si="29"/>
        <v>0</v>
      </c>
      <c r="BL176" s="16" t="s">
        <v>158</v>
      </c>
      <c r="BM176" s="196" t="s">
        <v>575</v>
      </c>
    </row>
    <row r="177" spans="1:65" s="2" customFormat="1" ht="37.9" customHeight="1">
      <c r="A177" s="33"/>
      <c r="B177" s="34"/>
      <c r="C177" s="185" t="s">
        <v>383</v>
      </c>
      <c r="D177" s="185" t="s">
        <v>153</v>
      </c>
      <c r="E177" s="186" t="s">
        <v>1635</v>
      </c>
      <c r="F177" s="187" t="s">
        <v>1636</v>
      </c>
      <c r="G177" s="188" t="s">
        <v>1443</v>
      </c>
      <c r="H177" s="189">
        <v>2</v>
      </c>
      <c r="I177" s="190"/>
      <c r="J177" s="191">
        <f t="shared" si="20"/>
        <v>0</v>
      </c>
      <c r="K177" s="187" t="s">
        <v>1777</v>
      </c>
      <c r="L177" s="38"/>
      <c r="M177" s="192" t="s">
        <v>1</v>
      </c>
      <c r="N177" s="193" t="s">
        <v>41</v>
      </c>
      <c r="O177" s="70"/>
      <c r="P177" s="194">
        <f t="shared" si="21"/>
        <v>0</v>
      </c>
      <c r="Q177" s="194">
        <v>0</v>
      </c>
      <c r="R177" s="194">
        <f t="shared" si="22"/>
        <v>0</v>
      </c>
      <c r="S177" s="194">
        <v>0</v>
      </c>
      <c r="T177" s="195">
        <f t="shared" si="23"/>
        <v>0</v>
      </c>
      <c r="U177" s="33"/>
      <c r="V177" s="33"/>
      <c r="W177" s="33"/>
      <c r="X177" s="33"/>
      <c r="Y177" s="33"/>
      <c r="Z177" s="33"/>
      <c r="AA177" s="33"/>
      <c r="AB177" s="33"/>
      <c r="AC177" s="33"/>
      <c r="AD177" s="33"/>
      <c r="AE177" s="33"/>
      <c r="AR177" s="196" t="s">
        <v>158</v>
      </c>
      <c r="AT177" s="196" t="s">
        <v>153</v>
      </c>
      <c r="AU177" s="196" t="s">
        <v>84</v>
      </c>
      <c r="AY177" s="16" t="s">
        <v>150</v>
      </c>
      <c r="BE177" s="197">
        <f t="shared" si="24"/>
        <v>0</v>
      </c>
      <c r="BF177" s="197">
        <f t="shared" si="25"/>
        <v>0</v>
      </c>
      <c r="BG177" s="197">
        <f t="shared" si="26"/>
        <v>0</v>
      </c>
      <c r="BH177" s="197">
        <f t="shared" si="27"/>
        <v>0</v>
      </c>
      <c r="BI177" s="197">
        <f t="shared" si="28"/>
        <v>0</v>
      </c>
      <c r="BJ177" s="16" t="s">
        <v>84</v>
      </c>
      <c r="BK177" s="197">
        <f t="shared" si="29"/>
        <v>0</v>
      </c>
      <c r="BL177" s="16" t="s">
        <v>158</v>
      </c>
      <c r="BM177" s="196" t="s">
        <v>583</v>
      </c>
    </row>
    <row r="178" spans="1:65" s="2" customFormat="1" ht="24.2" customHeight="1">
      <c r="A178" s="33"/>
      <c r="B178" s="34"/>
      <c r="C178" s="185" t="s">
        <v>387</v>
      </c>
      <c r="D178" s="185" t="s">
        <v>153</v>
      </c>
      <c r="E178" s="186" t="s">
        <v>1637</v>
      </c>
      <c r="F178" s="187" t="s">
        <v>1638</v>
      </c>
      <c r="G178" s="188" t="s">
        <v>649</v>
      </c>
      <c r="H178" s="189">
        <v>2</v>
      </c>
      <c r="I178" s="190"/>
      <c r="J178" s="191">
        <f t="shared" si="20"/>
        <v>0</v>
      </c>
      <c r="K178" s="187" t="s">
        <v>1777</v>
      </c>
      <c r="L178" s="38"/>
      <c r="M178" s="192" t="s">
        <v>1</v>
      </c>
      <c r="N178" s="193" t="s">
        <v>41</v>
      </c>
      <c r="O178" s="70"/>
      <c r="P178" s="194">
        <f t="shared" si="21"/>
        <v>0</v>
      </c>
      <c r="Q178" s="194">
        <v>0</v>
      </c>
      <c r="R178" s="194">
        <f t="shared" si="22"/>
        <v>0</v>
      </c>
      <c r="S178" s="194">
        <v>0</v>
      </c>
      <c r="T178" s="195">
        <f t="shared" si="23"/>
        <v>0</v>
      </c>
      <c r="U178" s="33"/>
      <c r="V178" s="33"/>
      <c r="W178" s="33"/>
      <c r="X178" s="33"/>
      <c r="Y178" s="33"/>
      <c r="Z178" s="33"/>
      <c r="AA178" s="33"/>
      <c r="AB178" s="33"/>
      <c r="AC178" s="33"/>
      <c r="AD178" s="33"/>
      <c r="AE178" s="33"/>
      <c r="AR178" s="196" t="s">
        <v>158</v>
      </c>
      <c r="AT178" s="196" t="s">
        <v>153</v>
      </c>
      <c r="AU178" s="196" t="s">
        <v>84</v>
      </c>
      <c r="AY178" s="16" t="s">
        <v>150</v>
      </c>
      <c r="BE178" s="197">
        <f t="shared" si="24"/>
        <v>0</v>
      </c>
      <c r="BF178" s="197">
        <f t="shared" si="25"/>
        <v>0</v>
      </c>
      <c r="BG178" s="197">
        <f t="shared" si="26"/>
        <v>0</v>
      </c>
      <c r="BH178" s="197">
        <f t="shared" si="27"/>
        <v>0</v>
      </c>
      <c r="BI178" s="197">
        <f t="shared" si="28"/>
        <v>0</v>
      </c>
      <c r="BJ178" s="16" t="s">
        <v>84</v>
      </c>
      <c r="BK178" s="197">
        <f t="shared" si="29"/>
        <v>0</v>
      </c>
      <c r="BL178" s="16" t="s">
        <v>158</v>
      </c>
      <c r="BM178" s="196" t="s">
        <v>1639</v>
      </c>
    </row>
    <row r="179" spans="1:65" s="2" customFormat="1" ht="24.2" customHeight="1">
      <c r="A179" s="33"/>
      <c r="B179" s="34"/>
      <c r="C179" s="185" t="s">
        <v>392</v>
      </c>
      <c r="D179" s="185" t="s">
        <v>153</v>
      </c>
      <c r="E179" s="186" t="s">
        <v>1640</v>
      </c>
      <c r="F179" s="187" t="s">
        <v>1641</v>
      </c>
      <c r="G179" s="188" t="s">
        <v>649</v>
      </c>
      <c r="H179" s="189">
        <v>10</v>
      </c>
      <c r="I179" s="190"/>
      <c r="J179" s="191">
        <f t="shared" si="20"/>
        <v>0</v>
      </c>
      <c r="K179" s="187" t="s">
        <v>1777</v>
      </c>
      <c r="L179" s="38"/>
      <c r="M179" s="192" t="s">
        <v>1</v>
      </c>
      <c r="N179" s="193" t="s">
        <v>41</v>
      </c>
      <c r="O179" s="70"/>
      <c r="P179" s="194">
        <f t="shared" si="21"/>
        <v>0</v>
      </c>
      <c r="Q179" s="194">
        <v>0</v>
      </c>
      <c r="R179" s="194">
        <f t="shared" si="22"/>
        <v>0</v>
      </c>
      <c r="S179" s="194">
        <v>0</v>
      </c>
      <c r="T179" s="195">
        <f t="shared" si="23"/>
        <v>0</v>
      </c>
      <c r="U179" s="33"/>
      <c r="V179" s="33"/>
      <c r="W179" s="33"/>
      <c r="X179" s="33"/>
      <c r="Y179" s="33"/>
      <c r="Z179" s="33"/>
      <c r="AA179" s="33"/>
      <c r="AB179" s="33"/>
      <c r="AC179" s="33"/>
      <c r="AD179" s="33"/>
      <c r="AE179" s="33"/>
      <c r="AR179" s="196" t="s">
        <v>158</v>
      </c>
      <c r="AT179" s="196" t="s">
        <v>153</v>
      </c>
      <c r="AU179" s="196" t="s">
        <v>84</v>
      </c>
      <c r="AY179" s="16" t="s">
        <v>150</v>
      </c>
      <c r="BE179" s="197">
        <f t="shared" si="24"/>
        <v>0</v>
      </c>
      <c r="BF179" s="197">
        <f t="shared" si="25"/>
        <v>0</v>
      </c>
      <c r="BG179" s="197">
        <f t="shared" si="26"/>
        <v>0</v>
      </c>
      <c r="BH179" s="197">
        <f t="shared" si="27"/>
        <v>0</v>
      </c>
      <c r="BI179" s="197">
        <f t="shared" si="28"/>
        <v>0</v>
      </c>
      <c r="BJ179" s="16" t="s">
        <v>84</v>
      </c>
      <c r="BK179" s="197">
        <f t="shared" si="29"/>
        <v>0</v>
      </c>
      <c r="BL179" s="16" t="s">
        <v>158</v>
      </c>
      <c r="BM179" s="196" t="s">
        <v>1642</v>
      </c>
    </row>
    <row r="180" spans="1:65" s="2" customFormat="1" ht="24.2" customHeight="1">
      <c r="A180" s="33"/>
      <c r="B180" s="34"/>
      <c r="C180" s="185" t="s">
        <v>396</v>
      </c>
      <c r="D180" s="185" t="s">
        <v>153</v>
      </c>
      <c r="E180" s="186" t="s">
        <v>1643</v>
      </c>
      <c r="F180" s="187" t="s">
        <v>1644</v>
      </c>
      <c r="G180" s="188" t="s">
        <v>1443</v>
      </c>
      <c r="H180" s="189">
        <v>40</v>
      </c>
      <c r="I180" s="190"/>
      <c r="J180" s="191">
        <f t="shared" si="20"/>
        <v>0</v>
      </c>
      <c r="K180" s="187" t="s">
        <v>1777</v>
      </c>
      <c r="L180" s="38"/>
      <c r="M180" s="192" t="s">
        <v>1</v>
      </c>
      <c r="N180" s="193" t="s">
        <v>41</v>
      </c>
      <c r="O180" s="70"/>
      <c r="P180" s="194">
        <f t="shared" si="21"/>
        <v>0</v>
      </c>
      <c r="Q180" s="194">
        <v>0</v>
      </c>
      <c r="R180" s="194">
        <f t="shared" si="22"/>
        <v>0</v>
      </c>
      <c r="S180" s="194">
        <v>0</v>
      </c>
      <c r="T180" s="195">
        <f t="shared" si="23"/>
        <v>0</v>
      </c>
      <c r="U180" s="33"/>
      <c r="V180" s="33"/>
      <c r="W180" s="33"/>
      <c r="X180" s="33"/>
      <c r="Y180" s="33"/>
      <c r="Z180" s="33"/>
      <c r="AA180" s="33"/>
      <c r="AB180" s="33"/>
      <c r="AC180" s="33"/>
      <c r="AD180" s="33"/>
      <c r="AE180" s="33"/>
      <c r="AR180" s="196" t="s">
        <v>158</v>
      </c>
      <c r="AT180" s="196" t="s">
        <v>153</v>
      </c>
      <c r="AU180" s="196" t="s">
        <v>84</v>
      </c>
      <c r="AY180" s="16" t="s">
        <v>150</v>
      </c>
      <c r="BE180" s="197">
        <f t="shared" si="24"/>
        <v>0</v>
      </c>
      <c r="BF180" s="197">
        <f t="shared" si="25"/>
        <v>0</v>
      </c>
      <c r="BG180" s="197">
        <f t="shared" si="26"/>
        <v>0</v>
      </c>
      <c r="BH180" s="197">
        <f t="shared" si="27"/>
        <v>0</v>
      </c>
      <c r="BI180" s="197">
        <f t="shared" si="28"/>
        <v>0</v>
      </c>
      <c r="BJ180" s="16" t="s">
        <v>84</v>
      </c>
      <c r="BK180" s="197">
        <f t="shared" si="29"/>
        <v>0</v>
      </c>
      <c r="BL180" s="16" t="s">
        <v>158</v>
      </c>
      <c r="BM180" s="196" t="s">
        <v>591</v>
      </c>
    </row>
    <row r="181" spans="1:65" s="2" customFormat="1" ht="21.75" customHeight="1">
      <c r="A181" s="33"/>
      <c r="B181" s="34"/>
      <c r="C181" s="185" t="s">
        <v>400</v>
      </c>
      <c r="D181" s="185" t="s">
        <v>153</v>
      </c>
      <c r="E181" s="186" t="s">
        <v>1645</v>
      </c>
      <c r="F181" s="187" t="s">
        <v>1646</v>
      </c>
      <c r="G181" s="188" t="s">
        <v>907</v>
      </c>
      <c r="H181" s="189">
        <v>12</v>
      </c>
      <c r="I181" s="190"/>
      <c r="J181" s="191">
        <f t="shared" si="20"/>
        <v>0</v>
      </c>
      <c r="K181" s="187" t="s">
        <v>1777</v>
      </c>
      <c r="L181" s="38"/>
      <c r="M181" s="192" t="s">
        <v>1</v>
      </c>
      <c r="N181" s="193" t="s">
        <v>41</v>
      </c>
      <c r="O181" s="70"/>
      <c r="P181" s="194">
        <f t="shared" si="21"/>
        <v>0</v>
      </c>
      <c r="Q181" s="194">
        <v>0</v>
      </c>
      <c r="R181" s="194">
        <f t="shared" si="22"/>
        <v>0</v>
      </c>
      <c r="S181" s="194">
        <v>0</v>
      </c>
      <c r="T181" s="195">
        <f t="shared" si="23"/>
        <v>0</v>
      </c>
      <c r="U181" s="33"/>
      <c r="V181" s="33"/>
      <c r="W181" s="33"/>
      <c r="X181" s="33"/>
      <c r="Y181" s="33"/>
      <c r="Z181" s="33"/>
      <c r="AA181" s="33"/>
      <c r="AB181" s="33"/>
      <c r="AC181" s="33"/>
      <c r="AD181" s="33"/>
      <c r="AE181" s="33"/>
      <c r="AR181" s="196" t="s">
        <v>158</v>
      </c>
      <c r="AT181" s="196" t="s">
        <v>153</v>
      </c>
      <c r="AU181" s="196" t="s">
        <v>84</v>
      </c>
      <c r="AY181" s="16" t="s">
        <v>150</v>
      </c>
      <c r="BE181" s="197">
        <f t="shared" si="24"/>
        <v>0</v>
      </c>
      <c r="BF181" s="197">
        <f t="shared" si="25"/>
        <v>0</v>
      </c>
      <c r="BG181" s="197">
        <f t="shared" si="26"/>
        <v>0</v>
      </c>
      <c r="BH181" s="197">
        <f t="shared" si="27"/>
        <v>0</v>
      </c>
      <c r="BI181" s="197">
        <f t="shared" si="28"/>
        <v>0</v>
      </c>
      <c r="BJ181" s="16" t="s">
        <v>84</v>
      </c>
      <c r="BK181" s="197">
        <f t="shared" si="29"/>
        <v>0</v>
      </c>
      <c r="BL181" s="16" t="s">
        <v>158</v>
      </c>
      <c r="BM181" s="196" t="s">
        <v>600</v>
      </c>
    </row>
    <row r="182" spans="1:65" s="2" customFormat="1" ht="24.2" customHeight="1">
      <c r="A182" s="33"/>
      <c r="B182" s="34"/>
      <c r="C182" s="185" t="s">
        <v>404</v>
      </c>
      <c r="D182" s="185" t="s">
        <v>153</v>
      </c>
      <c r="E182" s="186" t="s">
        <v>1647</v>
      </c>
      <c r="F182" s="187" t="s">
        <v>1648</v>
      </c>
      <c r="G182" s="188" t="s">
        <v>182</v>
      </c>
      <c r="H182" s="189">
        <v>60</v>
      </c>
      <c r="I182" s="190"/>
      <c r="J182" s="191">
        <f t="shared" si="20"/>
        <v>0</v>
      </c>
      <c r="K182" s="187" t="s">
        <v>1777</v>
      </c>
      <c r="L182" s="38"/>
      <c r="M182" s="192" t="s">
        <v>1</v>
      </c>
      <c r="N182" s="193" t="s">
        <v>41</v>
      </c>
      <c r="O182" s="70"/>
      <c r="P182" s="194">
        <f t="shared" si="21"/>
        <v>0</v>
      </c>
      <c r="Q182" s="194">
        <v>0</v>
      </c>
      <c r="R182" s="194">
        <f t="shared" si="22"/>
        <v>0</v>
      </c>
      <c r="S182" s="194">
        <v>0</v>
      </c>
      <c r="T182" s="195">
        <f t="shared" si="23"/>
        <v>0</v>
      </c>
      <c r="U182" s="33"/>
      <c r="V182" s="33"/>
      <c r="W182" s="33"/>
      <c r="X182" s="33"/>
      <c r="Y182" s="33"/>
      <c r="Z182" s="33"/>
      <c r="AA182" s="33"/>
      <c r="AB182" s="33"/>
      <c r="AC182" s="33"/>
      <c r="AD182" s="33"/>
      <c r="AE182" s="33"/>
      <c r="AR182" s="196" t="s">
        <v>158</v>
      </c>
      <c r="AT182" s="196" t="s">
        <v>153</v>
      </c>
      <c r="AU182" s="196" t="s">
        <v>84</v>
      </c>
      <c r="AY182" s="16" t="s">
        <v>150</v>
      </c>
      <c r="BE182" s="197">
        <f t="shared" si="24"/>
        <v>0</v>
      </c>
      <c r="BF182" s="197">
        <f t="shared" si="25"/>
        <v>0</v>
      </c>
      <c r="BG182" s="197">
        <f t="shared" si="26"/>
        <v>0</v>
      </c>
      <c r="BH182" s="197">
        <f t="shared" si="27"/>
        <v>0</v>
      </c>
      <c r="BI182" s="197">
        <f t="shared" si="28"/>
        <v>0</v>
      </c>
      <c r="BJ182" s="16" t="s">
        <v>84</v>
      </c>
      <c r="BK182" s="197">
        <f t="shared" si="29"/>
        <v>0</v>
      </c>
      <c r="BL182" s="16" t="s">
        <v>158</v>
      </c>
      <c r="BM182" s="196" t="s">
        <v>608</v>
      </c>
    </row>
    <row r="183" spans="1:65" s="2" customFormat="1" ht="16.5" customHeight="1">
      <c r="A183" s="33"/>
      <c r="B183" s="34"/>
      <c r="C183" s="185" t="s">
        <v>411</v>
      </c>
      <c r="D183" s="185" t="s">
        <v>153</v>
      </c>
      <c r="E183" s="186" t="s">
        <v>1649</v>
      </c>
      <c r="F183" s="187" t="s">
        <v>1650</v>
      </c>
      <c r="G183" s="188" t="s">
        <v>182</v>
      </c>
      <c r="H183" s="189">
        <v>40</v>
      </c>
      <c r="I183" s="190"/>
      <c r="J183" s="191">
        <f t="shared" si="20"/>
        <v>0</v>
      </c>
      <c r="K183" s="187" t="s">
        <v>1777</v>
      </c>
      <c r="L183" s="38"/>
      <c r="M183" s="192" t="s">
        <v>1</v>
      </c>
      <c r="N183" s="193" t="s">
        <v>41</v>
      </c>
      <c r="O183" s="70"/>
      <c r="P183" s="194">
        <f t="shared" si="21"/>
        <v>0</v>
      </c>
      <c r="Q183" s="194">
        <v>0</v>
      </c>
      <c r="R183" s="194">
        <f t="shared" si="22"/>
        <v>0</v>
      </c>
      <c r="S183" s="194">
        <v>0</v>
      </c>
      <c r="T183" s="195">
        <f t="shared" si="23"/>
        <v>0</v>
      </c>
      <c r="U183" s="33"/>
      <c r="V183" s="33"/>
      <c r="W183" s="33"/>
      <c r="X183" s="33"/>
      <c r="Y183" s="33"/>
      <c r="Z183" s="33"/>
      <c r="AA183" s="33"/>
      <c r="AB183" s="33"/>
      <c r="AC183" s="33"/>
      <c r="AD183" s="33"/>
      <c r="AE183" s="33"/>
      <c r="AR183" s="196" t="s">
        <v>158</v>
      </c>
      <c r="AT183" s="196" t="s">
        <v>153</v>
      </c>
      <c r="AU183" s="196" t="s">
        <v>84</v>
      </c>
      <c r="AY183" s="16" t="s">
        <v>150</v>
      </c>
      <c r="BE183" s="197">
        <f t="shared" si="24"/>
        <v>0</v>
      </c>
      <c r="BF183" s="197">
        <f t="shared" si="25"/>
        <v>0</v>
      </c>
      <c r="BG183" s="197">
        <f t="shared" si="26"/>
        <v>0</v>
      </c>
      <c r="BH183" s="197">
        <f t="shared" si="27"/>
        <v>0</v>
      </c>
      <c r="BI183" s="197">
        <f t="shared" si="28"/>
        <v>0</v>
      </c>
      <c r="BJ183" s="16" t="s">
        <v>84</v>
      </c>
      <c r="BK183" s="197">
        <f t="shared" si="29"/>
        <v>0</v>
      </c>
      <c r="BL183" s="16" t="s">
        <v>158</v>
      </c>
      <c r="BM183" s="196" t="s">
        <v>616</v>
      </c>
    </row>
    <row r="184" spans="1:65" s="2" customFormat="1" ht="37.9" customHeight="1">
      <c r="A184" s="33"/>
      <c r="B184" s="34"/>
      <c r="C184" s="185" t="s">
        <v>415</v>
      </c>
      <c r="D184" s="185" t="s">
        <v>153</v>
      </c>
      <c r="E184" s="186" t="s">
        <v>1651</v>
      </c>
      <c r="F184" s="187" t="s">
        <v>1652</v>
      </c>
      <c r="G184" s="188" t="s">
        <v>639</v>
      </c>
      <c r="H184" s="189">
        <v>1</v>
      </c>
      <c r="I184" s="190"/>
      <c r="J184" s="191">
        <f t="shared" si="20"/>
        <v>0</v>
      </c>
      <c r="K184" s="187" t="s">
        <v>1777</v>
      </c>
      <c r="L184" s="38"/>
      <c r="M184" s="192" t="s">
        <v>1</v>
      </c>
      <c r="N184" s="193" t="s">
        <v>41</v>
      </c>
      <c r="O184" s="70"/>
      <c r="P184" s="194">
        <f t="shared" si="21"/>
        <v>0</v>
      </c>
      <c r="Q184" s="194">
        <v>0</v>
      </c>
      <c r="R184" s="194">
        <f t="shared" si="22"/>
        <v>0</v>
      </c>
      <c r="S184" s="194">
        <v>0</v>
      </c>
      <c r="T184" s="195">
        <f t="shared" si="23"/>
        <v>0</v>
      </c>
      <c r="U184" s="33"/>
      <c r="V184" s="33"/>
      <c r="W184" s="33"/>
      <c r="X184" s="33"/>
      <c r="Y184" s="33"/>
      <c r="Z184" s="33"/>
      <c r="AA184" s="33"/>
      <c r="AB184" s="33"/>
      <c r="AC184" s="33"/>
      <c r="AD184" s="33"/>
      <c r="AE184" s="33"/>
      <c r="AR184" s="196" t="s">
        <v>158</v>
      </c>
      <c r="AT184" s="196" t="s">
        <v>153</v>
      </c>
      <c r="AU184" s="196" t="s">
        <v>84</v>
      </c>
      <c r="AY184" s="16" t="s">
        <v>150</v>
      </c>
      <c r="BE184" s="197">
        <f t="shared" si="24"/>
        <v>0</v>
      </c>
      <c r="BF184" s="197">
        <f t="shared" si="25"/>
        <v>0</v>
      </c>
      <c r="BG184" s="197">
        <f t="shared" si="26"/>
        <v>0</v>
      </c>
      <c r="BH184" s="197">
        <f t="shared" si="27"/>
        <v>0</v>
      </c>
      <c r="BI184" s="197">
        <f t="shared" si="28"/>
        <v>0</v>
      </c>
      <c r="BJ184" s="16" t="s">
        <v>84</v>
      </c>
      <c r="BK184" s="197">
        <f t="shared" si="29"/>
        <v>0</v>
      </c>
      <c r="BL184" s="16" t="s">
        <v>158</v>
      </c>
      <c r="BM184" s="196" t="s">
        <v>624</v>
      </c>
    </row>
    <row r="185" spans="1:65" s="2" customFormat="1" ht="16.5" customHeight="1">
      <c r="A185" s="33"/>
      <c r="B185" s="34"/>
      <c r="C185" s="185" t="s">
        <v>419</v>
      </c>
      <c r="D185" s="185" t="s">
        <v>153</v>
      </c>
      <c r="E185" s="186" t="s">
        <v>1653</v>
      </c>
      <c r="F185" s="187" t="s">
        <v>1654</v>
      </c>
      <c r="G185" s="188" t="s">
        <v>639</v>
      </c>
      <c r="H185" s="189">
        <v>1</v>
      </c>
      <c r="I185" s="190"/>
      <c r="J185" s="191">
        <f t="shared" si="20"/>
        <v>0</v>
      </c>
      <c r="K185" s="187" t="s">
        <v>1777</v>
      </c>
      <c r="L185" s="38"/>
      <c r="M185" s="192" t="s">
        <v>1</v>
      </c>
      <c r="N185" s="193" t="s">
        <v>41</v>
      </c>
      <c r="O185" s="70"/>
      <c r="P185" s="194">
        <f t="shared" si="21"/>
        <v>0</v>
      </c>
      <c r="Q185" s="194">
        <v>0</v>
      </c>
      <c r="R185" s="194">
        <f t="shared" si="22"/>
        <v>0</v>
      </c>
      <c r="S185" s="194">
        <v>0</v>
      </c>
      <c r="T185" s="195">
        <f t="shared" si="23"/>
        <v>0</v>
      </c>
      <c r="U185" s="33"/>
      <c r="V185" s="33"/>
      <c r="W185" s="33"/>
      <c r="X185" s="33"/>
      <c r="Y185" s="33"/>
      <c r="Z185" s="33"/>
      <c r="AA185" s="33"/>
      <c r="AB185" s="33"/>
      <c r="AC185" s="33"/>
      <c r="AD185" s="33"/>
      <c r="AE185" s="33"/>
      <c r="AR185" s="196" t="s">
        <v>158</v>
      </c>
      <c r="AT185" s="196" t="s">
        <v>153</v>
      </c>
      <c r="AU185" s="196" t="s">
        <v>84</v>
      </c>
      <c r="AY185" s="16" t="s">
        <v>150</v>
      </c>
      <c r="BE185" s="197">
        <f t="shared" si="24"/>
        <v>0</v>
      </c>
      <c r="BF185" s="197">
        <f t="shared" si="25"/>
        <v>0</v>
      </c>
      <c r="BG185" s="197">
        <f t="shared" si="26"/>
        <v>0</v>
      </c>
      <c r="BH185" s="197">
        <f t="shared" si="27"/>
        <v>0</v>
      </c>
      <c r="BI185" s="197">
        <f t="shared" si="28"/>
        <v>0</v>
      </c>
      <c r="BJ185" s="16" t="s">
        <v>84</v>
      </c>
      <c r="BK185" s="197">
        <f t="shared" si="29"/>
        <v>0</v>
      </c>
      <c r="BL185" s="16" t="s">
        <v>158</v>
      </c>
      <c r="BM185" s="196" t="s">
        <v>632</v>
      </c>
    </row>
    <row r="186" spans="1:65" s="2" customFormat="1" ht="16.5" customHeight="1">
      <c r="A186" s="33"/>
      <c r="B186" s="34"/>
      <c r="C186" s="185" t="s">
        <v>424</v>
      </c>
      <c r="D186" s="185" t="s">
        <v>153</v>
      </c>
      <c r="E186" s="186" t="s">
        <v>1655</v>
      </c>
      <c r="F186" s="187" t="s">
        <v>1656</v>
      </c>
      <c r="G186" s="188" t="s">
        <v>639</v>
      </c>
      <c r="H186" s="189">
        <v>1</v>
      </c>
      <c r="I186" s="190"/>
      <c r="J186" s="191">
        <f t="shared" si="20"/>
        <v>0</v>
      </c>
      <c r="K186" s="187" t="s">
        <v>1777</v>
      </c>
      <c r="L186" s="38"/>
      <c r="M186" s="192" t="s">
        <v>1</v>
      </c>
      <c r="N186" s="193" t="s">
        <v>41</v>
      </c>
      <c r="O186" s="70"/>
      <c r="P186" s="194">
        <f t="shared" si="21"/>
        <v>0</v>
      </c>
      <c r="Q186" s="194">
        <v>0</v>
      </c>
      <c r="R186" s="194">
        <f t="shared" si="22"/>
        <v>0</v>
      </c>
      <c r="S186" s="194">
        <v>0</v>
      </c>
      <c r="T186" s="195">
        <f t="shared" si="23"/>
        <v>0</v>
      </c>
      <c r="U186" s="33"/>
      <c r="V186" s="33"/>
      <c r="W186" s="33"/>
      <c r="X186" s="33"/>
      <c r="Y186" s="33"/>
      <c r="Z186" s="33"/>
      <c r="AA186" s="33"/>
      <c r="AB186" s="33"/>
      <c r="AC186" s="33"/>
      <c r="AD186" s="33"/>
      <c r="AE186" s="33"/>
      <c r="AR186" s="196" t="s">
        <v>158</v>
      </c>
      <c r="AT186" s="196" t="s">
        <v>153</v>
      </c>
      <c r="AU186" s="196" t="s">
        <v>84</v>
      </c>
      <c r="AY186" s="16" t="s">
        <v>150</v>
      </c>
      <c r="BE186" s="197">
        <f t="shared" si="24"/>
        <v>0</v>
      </c>
      <c r="BF186" s="197">
        <f t="shared" si="25"/>
        <v>0</v>
      </c>
      <c r="BG186" s="197">
        <f t="shared" si="26"/>
        <v>0</v>
      </c>
      <c r="BH186" s="197">
        <f t="shared" si="27"/>
        <v>0</v>
      </c>
      <c r="BI186" s="197">
        <f t="shared" si="28"/>
        <v>0</v>
      </c>
      <c r="BJ186" s="16" t="s">
        <v>84</v>
      </c>
      <c r="BK186" s="197">
        <f t="shared" si="29"/>
        <v>0</v>
      </c>
      <c r="BL186" s="16" t="s">
        <v>158</v>
      </c>
      <c r="BM186" s="196" t="s">
        <v>642</v>
      </c>
    </row>
    <row r="187" spans="1:65" s="2" customFormat="1" ht="16.5" customHeight="1">
      <c r="A187" s="33"/>
      <c r="B187" s="34"/>
      <c r="C187" s="185" t="s">
        <v>429</v>
      </c>
      <c r="D187" s="185" t="s">
        <v>153</v>
      </c>
      <c r="E187" s="186" t="s">
        <v>1657</v>
      </c>
      <c r="F187" s="187" t="s">
        <v>1658</v>
      </c>
      <c r="G187" s="188" t="s">
        <v>639</v>
      </c>
      <c r="H187" s="189">
        <v>1</v>
      </c>
      <c r="I187" s="190"/>
      <c r="J187" s="191">
        <f t="shared" si="20"/>
        <v>0</v>
      </c>
      <c r="K187" s="187" t="s">
        <v>1777</v>
      </c>
      <c r="L187" s="38"/>
      <c r="M187" s="192" t="s">
        <v>1</v>
      </c>
      <c r="N187" s="193" t="s">
        <v>41</v>
      </c>
      <c r="O187" s="70"/>
      <c r="P187" s="194">
        <f t="shared" si="21"/>
        <v>0</v>
      </c>
      <c r="Q187" s="194">
        <v>0</v>
      </c>
      <c r="R187" s="194">
        <f t="shared" si="22"/>
        <v>0</v>
      </c>
      <c r="S187" s="194">
        <v>0</v>
      </c>
      <c r="T187" s="195">
        <f t="shared" si="23"/>
        <v>0</v>
      </c>
      <c r="U187" s="33"/>
      <c r="V187" s="33"/>
      <c r="W187" s="33"/>
      <c r="X187" s="33"/>
      <c r="Y187" s="33"/>
      <c r="Z187" s="33"/>
      <c r="AA187" s="33"/>
      <c r="AB187" s="33"/>
      <c r="AC187" s="33"/>
      <c r="AD187" s="33"/>
      <c r="AE187" s="33"/>
      <c r="AR187" s="196" t="s">
        <v>158</v>
      </c>
      <c r="AT187" s="196" t="s">
        <v>153</v>
      </c>
      <c r="AU187" s="196" t="s">
        <v>84</v>
      </c>
      <c r="AY187" s="16" t="s">
        <v>150</v>
      </c>
      <c r="BE187" s="197">
        <f t="shared" si="24"/>
        <v>0</v>
      </c>
      <c r="BF187" s="197">
        <f t="shared" si="25"/>
        <v>0</v>
      </c>
      <c r="BG187" s="197">
        <f t="shared" si="26"/>
        <v>0</v>
      </c>
      <c r="BH187" s="197">
        <f t="shared" si="27"/>
        <v>0</v>
      </c>
      <c r="BI187" s="197">
        <f t="shared" si="28"/>
        <v>0</v>
      </c>
      <c r="BJ187" s="16" t="s">
        <v>84</v>
      </c>
      <c r="BK187" s="197">
        <f t="shared" si="29"/>
        <v>0</v>
      </c>
      <c r="BL187" s="16" t="s">
        <v>158</v>
      </c>
      <c r="BM187" s="196" t="s">
        <v>651</v>
      </c>
    </row>
    <row r="188" spans="1:65" s="2" customFormat="1" ht="16.5" customHeight="1">
      <c r="A188" s="33"/>
      <c r="B188" s="34"/>
      <c r="C188" s="185" t="s">
        <v>434</v>
      </c>
      <c r="D188" s="185" t="s">
        <v>153</v>
      </c>
      <c r="E188" s="186" t="s">
        <v>1659</v>
      </c>
      <c r="F188" s="187" t="s">
        <v>1660</v>
      </c>
      <c r="G188" s="188" t="s">
        <v>639</v>
      </c>
      <c r="H188" s="189">
        <v>1</v>
      </c>
      <c r="I188" s="190"/>
      <c r="J188" s="191">
        <f t="shared" si="20"/>
        <v>0</v>
      </c>
      <c r="K188" s="187" t="s">
        <v>1777</v>
      </c>
      <c r="L188" s="38"/>
      <c r="M188" s="192" t="s">
        <v>1</v>
      </c>
      <c r="N188" s="193" t="s">
        <v>41</v>
      </c>
      <c r="O188" s="70"/>
      <c r="P188" s="194">
        <f t="shared" si="21"/>
        <v>0</v>
      </c>
      <c r="Q188" s="194">
        <v>0</v>
      </c>
      <c r="R188" s="194">
        <f t="shared" si="22"/>
        <v>0</v>
      </c>
      <c r="S188" s="194">
        <v>0</v>
      </c>
      <c r="T188" s="195">
        <f t="shared" si="23"/>
        <v>0</v>
      </c>
      <c r="U188" s="33"/>
      <c r="V188" s="33"/>
      <c r="W188" s="33"/>
      <c r="X188" s="33"/>
      <c r="Y188" s="33"/>
      <c r="Z188" s="33"/>
      <c r="AA188" s="33"/>
      <c r="AB188" s="33"/>
      <c r="AC188" s="33"/>
      <c r="AD188" s="33"/>
      <c r="AE188" s="33"/>
      <c r="AR188" s="196" t="s">
        <v>158</v>
      </c>
      <c r="AT188" s="196" t="s">
        <v>153</v>
      </c>
      <c r="AU188" s="196" t="s">
        <v>84</v>
      </c>
      <c r="AY188" s="16" t="s">
        <v>150</v>
      </c>
      <c r="BE188" s="197">
        <f t="shared" si="24"/>
        <v>0</v>
      </c>
      <c r="BF188" s="197">
        <f t="shared" si="25"/>
        <v>0</v>
      </c>
      <c r="BG188" s="197">
        <f t="shared" si="26"/>
        <v>0</v>
      </c>
      <c r="BH188" s="197">
        <f t="shared" si="27"/>
        <v>0</v>
      </c>
      <c r="BI188" s="197">
        <f t="shared" si="28"/>
        <v>0</v>
      </c>
      <c r="BJ188" s="16" t="s">
        <v>84</v>
      </c>
      <c r="BK188" s="197">
        <f t="shared" si="29"/>
        <v>0</v>
      </c>
      <c r="BL188" s="16" t="s">
        <v>158</v>
      </c>
      <c r="BM188" s="196" t="s">
        <v>659</v>
      </c>
    </row>
    <row r="189" spans="1:65" s="2" customFormat="1" ht="16.5" customHeight="1">
      <c r="A189" s="33"/>
      <c r="B189" s="34"/>
      <c r="C189" s="185" t="s">
        <v>440</v>
      </c>
      <c r="D189" s="185" t="s">
        <v>153</v>
      </c>
      <c r="E189" s="186" t="s">
        <v>1661</v>
      </c>
      <c r="F189" s="187" t="s">
        <v>1662</v>
      </c>
      <c r="G189" s="188" t="s">
        <v>639</v>
      </c>
      <c r="H189" s="189">
        <v>1</v>
      </c>
      <c r="I189" s="190"/>
      <c r="J189" s="191">
        <f t="shared" si="20"/>
        <v>0</v>
      </c>
      <c r="K189" s="187" t="s">
        <v>1777</v>
      </c>
      <c r="L189" s="38"/>
      <c r="M189" s="192" t="s">
        <v>1</v>
      </c>
      <c r="N189" s="193" t="s">
        <v>41</v>
      </c>
      <c r="O189" s="70"/>
      <c r="P189" s="194">
        <f t="shared" si="21"/>
        <v>0</v>
      </c>
      <c r="Q189" s="194">
        <v>0</v>
      </c>
      <c r="R189" s="194">
        <f t="shared" si="22"/>
        <v>0</v>
      </c>
      <c r="S189" s="194">
        <v>0</v>
      </c>
      <c r="T189" s="195">
        <f t="shared" si="23"/>
        <v>0</v>
      </c>
      <c r="U189" s="33"/>
      <c r="V189" s="33"/>
      <c r="W189" s="33"/>
      <c r="X189" s="33"/>
      <c r="Y189" s="33"/>
      <c r="Z189" s="33"/>
      <c r="AA189" s="33"/>
      <c r="AB189" s="33"/>
      <c r="AC189" s="33"/>
      <c r="AD189" s="33"/>
      <c r="AE189" s="33"/>
      <c r="AR189" s="196" t="s">
        <v>158</v>
      </c>
      <c r="AT189" s="196" t="s">
        <v>153</v>
      </c>
      <c r="AU189" s="196" t="s">
        <v>84</v>
      </c>
      <c r="AY189" s="16" t="s">
        <v>150</v>
      </c>
      <c r="BE189" s="197">
        <f t="shared" si="24"/>
        <v>0</v>
      </c>
      <c r="BF189" s="197">
        <f t="shared" si="25"/>
        <v>0</v>
      </c>
      <c r="BG189" s="197">
        <f t="shared" si="26"/>
        <v>0</v>
      </c>
      <c r="BH189" s="197">
        <f t="shared" si="27"/>
        <v>0</v>
      </c>
      <c r="BI189" s="197">
        <f t="shared" si="28"/>
        <v>0</v>
      </c>
      <c r="BJ189" s="16" t="s">
        <v>84</v>
      </c>
      <c r="BK189" s="197">
        <f t="shared" si="29"/>
        <v>0</v>
      </c>
      <c r="BL189" s="16" t="s">
        <v>158</v>
      </c>
      <c r="BM189" s="196" t="s">
        <v>663</v>
      </c>
    </row>
    <row r="190" spans="1:65" s="2" customFormat="1" ht="29.25" customHeight="1">
      <c r="A190" s="33"/>
      <c r="B190" s="34"/>
      <c r="C190" s="185" t="s">
        <v>448</v>
      </c>
      <c r="D190" s="185" t="s">
        <v>153</v>
      </c>
      <c r="E190" s="186" t="s">
        <v>1663</v>
      </c>
      <c r="F190" s="187" t="s">
        <v>1779</v>
      </c>
      <c r="G190" s="188" t="s">
        <v>639</v>
      </c>
      <c r="H190" s="189">
        <v>1</v>
      </c>
      <c r="I190" s="190"/>
      <c r="J190" s="191">
        <f t="shared" si="20"/>
        <v>0</v>
      </c>
      <c r="K190" s="187" t="s">
        <v>1777</v>
      </c>
      <c r="L190" s="38"/>
      <c r="M190" s="192" t="s">
        <v>1</v>
      </c>
      <c r="N190" s="193" t="s">
        <v>41</v>
      </c>
      <c r="O190" s="70"/>
      <c r="P190" s="194">
        <f t="shared" si="21"/>
        <v>0</v>
      </c>
      <c r="Q190" s="194">
        <v>0</v>
      </c>
      <c r="R190" s="194">
        <f t="shared" si="22"/>
        <v>0</v>
      </c>
      <c r="S190" s="194">
        <v>0</v>
      </c>
      <c r="T190" s="195">
        <f t="shared" si="23"/>
        <v>0</v>
      </c>
      <c r="U190" s="33"/>
      <c r="V190" s="33"/>
      <c r="W190" s="33"/>
      <c r="X190" s="33"/>
      <c r="Y190" s="33"/>
      <c r="Z190" s="33"/>
      <c r="AA190" s="33"/>
      <c r="AB190" s="33"/>
      <c r="AC190" s="33"/>
      <c r="AD190" s="33"/>
      <c r="AE190" s="33"/>
      <c r="AR190" s="196" t="s">
        <v>158</v>
      </c>
      <c r="AT190" s="196" t="s">
        <v>153</v>
      </c>
      <c r="AU190" s="196" t="s">
        <v>84</v>
      </c>
      <c r="AY190" s="16" t="s">
        <v>150</v>
      </c>
      <c r="BE190" s="197">
        <f t="shared" si="24"/>
        <v>0</v>
      </c>
      <c r="BF190" s="197">
        <f t="shared" si="25"/>
        <v>0</v>
      </c>
      <c r="BG190" s="197">
        <f t="shared" si="26"/>
        <v>0</v>
      </c>
      <c r="BH190" s="197">
        <f t="shared" si="27"/>
        <v>0</v>
      </c>
      <c r="BI190" s="197">
        <f t="shared" si="28"/>
        <v>0</v>
      </c>
      <c r="BJ190" s="16" t="s">
        <v>84</v>
      </c>
      <c r="BK190" s="197">
        <f t="shared" si="29"/>
        <v>0</v>
      </c>
      <c r="BL190" s="16" t="s">
        <v>158</v>
      </c>
      <c r="BM190" s="196" t="s">
        <v>681</v>
      </c>
    </row>
    <row r="191" spans="1:65" s="2" customFormat="1" ht="16.5" customHeight="1">
      <c r="A191" s="33"/>
      <c r="B191" s="34"/>
      <c r="C191" s="185" t="s">
        <v>452</v>
      </c>
      <c r="D191" s="185" t="s">
        <v>153</v>
      </c>
      <c r="E191" s="186" t="s">
        <v>1664</v>
      </c>
      <c r="F191" s="187" t="s">
        <v>1665</v>
      </c>
      <c r="G191" s="188" t="s">
        <v>639</v>
      </c>
      <c r="H191" s="189">
        <v>1</v>
      </c>
      <c r="I191" s="190"/>
      <c r="J191" s="191">
        <f t="shared" si="20"/>
        <v>0</v>
      </c>
      <c r="K191" s="187" t="s">
        <v>1777</v>
      </c>
      <c r="L191" s="38"/>
      <c r="M191" s="192" t="s">
        <v>1</v>
      </c>
      <c r="N191" s="193" t="s">
        <v>41</v>
      </c>
      <c r="O191" s="70"/>
      <c r="P191" s="194">
        <f t="shared" si="21"/>
        <v>0</v>
      </c>
      <c r="Q191" s="194">
        <v>0</v>
      </c>
      <c r="R191" s="194">
        <f t="shared" si="22"/>
        <v>0</v>
      </c>
      <c r="S191" s="194">
        <v>0</v>
      </c>
      <c r="T191" s="195">
        <f t="shared" si="23"/>
        <v>0</v>
      </c>
      <c r="U191" s="33"/>
      <c r="V191" s="33"/>
      <c r="W191" s="33"/>
      <c r="X191" s="33"/>
      <c r="Y191" s="33"/>
      <c r="Z191" s="33"/>
      <c r="AA191" s="33"/>
      <c r="AB191" s="33"/>
      <c r="AC191" s="33"/>
      <c r="AD191" s="33"/>
      <c r="AE191" s="33"/>
      <c r="AR191" s="196" t="s">
        <v>158</v>
      </c>
      <c r="AT191" s="196" t="s">
        <v>153</v>
      </c>
      <c r="AU191" s="196" t="s">
        <v>84</v>
      </c>
      <c r="AY191" s="16" t="s">
        <v>150</v>
      </c>
      <c r="BE191" s="197">
        <f t="shared" si="24"/>
        <v>0</v>
      </c>
      <c r="BF191" s="197">
        <f t="shared" si="25"/>
        <v>0</v>
      </c>
      <c r="BG191" s="197">
        <f t="shared" si="26"/>
        <v>0</v>
      </c>
      <c r="BH191" s="197">
        <f t="shared" si="27"/>
        <v>0</v>
      </c>
      <c r="BI191" s="197">
        <f t="shared" si="28"/>
        <v>0</v>
      </c>
      <c r="BJ191" s="16" t="s">
        <v>84</v>
      </c>
      <c r="BK191" s="197">
        <f t="shared" si="29"/>
        <v>0</v>
      </c>
      <c r="BL191" s="16" t="s">
        <v>158</v>
      </c>
      <c r="BM191" s="196" t="s">
        <v>689</v>
      </c>
    </row>
    <row r="192" spans="1:65" s="12" customFormat="1" ht="25.9" customHeight="1">
      <c r="B192" s="169"/>
      <c r="C192" s="170"/>
      <c r="D192" s="171" t="s">
        <v>75</v>
      </c>
      <c r="E192" s="172" t="s">
        <v>1510</v>
      </c>
      <c r="F192" s="172" t="s">
        <v>1666</v>
      </c>
      <c r="G192" s="170"/>
      <c r="H192" s="170"/>
      <c r="I192" s="173"/>
      <c r="J192" s="174">
        <f>BK192</f>
        <v>0</v>
      </c>
      <c r="K192" s="170"/>
      <c r="L192" s="175"/>
      <c r="M192" s="176"/>
      <c r="N192" s="177"/>
      <c r="O192" s="177"/>
      <c r="P192" s="178">
        <f>SUM(P193:P202)</f>
        <v>0</v>
      </c>
      <c r="Q192" s="177"/>
      <c r="R192" s="178">
        <f>SUM(R193:R202)</f>
        <v>0</v>
      </c>
      <c r="S192" s="177"/>
      <c r="T192" s="179">
        <f>SUM(T193:T202)</f>
        <v>0</v>
      </c>
      <c r="AR192" s="180" t="s">
        <v>84</v>
      </c>
      <c r="AT192" s="181" t="s">
        <v>75</v>
      </c>
      <c r="AU192" s="181" t="s">
        <v>76</v>
      </c>
      <c r="AY192" s="180" t="s">
        <v>150</v>
      </c>
      <c r="BK192" s="182">
        <f>SUM(BK193:BK202)</f>
        <v>0</v>
      </c>
    </row>
    <row r="193" spans="1:65" s="2" customFormat="1" ht="16.5" customHeight="1">
      <c r="A193" s="33"/>
      <c r="B193" s="34"/>
      <c r="C193" s="185" t="s">
        <v>458</v>
      </c>
      <c r="D193" s="185" t="s">
        <v>153</v>
      </c>
      <c r="E193" s="186" t="s">
        <v>1667</v>
      </c>
      <c r="F193" s="187" t="s">
        <v>1668</v>
      </c>
      <c r="G193" s="188" t="s">
        <v>182</v>
      </c>
      <c r="H193" s="189">
        <v>15</v>
      </c>
      <c r="I193" s="190"/>
      <c r="J193" s="191">
        <f t="shared" ref="J193:J202" si="30">ROUND(I193*H193,2)</f>
        <v>0</v>
      </c>
      <c r="K193" s="187" t="s">
        <v>1777</v>
      </c>
      <c r="L193" s="38"/>
      <c r="M193" s="192" t="s">
        <v>1</v>
      </c>
      <c r="N193" s="193" t="s">
        <v>41</v>
      </c>
      <c r="O193" s="70"/>
      <c r="P193" s="194">
        <f t="shared" ref="P193:P202" si="31">O193*H193</f>
        <v>0</v>
      </c>
      <c r="Q193" s="194">
        <v>0</v>
      </c>
      <c r="R193" s="194">
        <f t="shared" ref="R193:R202" si="32">Q193*H193</f>
        <v>0</v>
      </c>
      <c r="S193" s="194">
        <v>0</v>
      </c>
      <c r="T193" s="195">
        <f t="shared" ref="T193:T202" si="33">S193*H193</f>
        <v>0</v>
      </c>
      <c r="U193" s="33"/>
      <c r="V193" s="33"/>
      <c r="W193" s="33"/>
      <c r="X193" s="33"/>
      <c r="Y193" s="33"/>
      <c r="Z193" s="33"/>
      <c r="AA193" s="33"/>
      <c r="AB193" s="33"/>
      <c r="AC193" s="33"/>
      <c r="AD193" s="33"/>
      <c r="AE193" s="33"/>
      <c r="AR193" s="196" t="s">
        <v>158</v>
      </c>
      <c r="AT193" s="196" t="s">
        <v>153</v>
      </c>
      <c r="AU193" s="196" t="s">
        <v>84</v>
      </c>
      <c r="AY193" s="16" t="s">
        <v>150</v>
      </c>
      <c r="BE193" s="197">
        <f t="shared" ref="BE193:BE202" si="34">IF(N193="základní",J193,0)</f>
        <v>0</v>
      </c>
      <c r="BF193" s="197">
        <f t="shared" ref="BF193:BF202" si="35">IF(N193="snížená",J193,0)</f>
        <v>0</v>
      </c>
      <c r="BG193" s="197">
        <f t="shared" ref="BG193:BG202" si="36">IF(N193="zákl. přenesená",J193,0)</f>
        <v>0</v>
      </c>
      <c r="BH193" s="197">
        <f t="shared" ref="BH193:BH202" si="37">IF(N193="sníž. přenesená",J193,0)</f>
        <v>0</v>
      </c>
      <c r="BI193" s="197">
        <f t="shared" ref="BI193:BI202" si="38">IF(N193="nulová",J193,0)</f>
        <v>0</v>
      </c>
      <c r="BJ193" s="16" t="s">
        <v>84</v>
      </c>
      <c r="BK193" s="197">
        <f t="shared" ref="BK193:BK202" si="39">ROUND(I193*H193,2)</f>
        <v>0</v>
      </c>
      <c r="BL193" s="16" t="s">
        <v>158</v>
      </c>
      <c r="BM193" s="196" t="s">
        <v>697</v>
      </c>
    </row>
    <row r="194" spans="1:65" s="2" customFormat="1" ht="16.5" customHeight="1">
      <c r="A194" s="33"/>
      <c r="B194" s="34"/>
      <c r="C194" s="185" t="s">
        <v>462</v>
      </c>
      <c r="D194" s="185" t="s">
        <v>153</v>
      </c>
      <c r="E194" s="186" t="s">
        <v>1669</v>
      </c>
      <c r="F194" s="187" t="s">
        <v>1670</v>
      </c>
      <c r="G194" s="188" t="s">
        <v>182</v>
      </c>
      <c r="H194" s="189">
        <v>20</v>
      </c>
      <c r="I194" s="190"/>
      <c r="J194" s="191">
        <f t="shared" si="30"/>
        <v>0</v>
      </c>
      <c r="K194" s="187" t="s">
        <v>1777</v>
      </c>
      <c r="L194" s="38"/>
      <c r="M194" s="192" t="s">
        <v>1</v>
      </c>
      <c r="N194" s="193" t="s">
        <v>41</v>
      </c>
      <c r="O194" s="70"/>
      <c r="P194" s="194">
        <f t="shared" si="31"/>
        <v>0</v>
      </c>
      <c r="Q194" s="194">
        <v>0</v>
      </c>
      <c r="R194" s="194">
        <f t="shared" si="32"/>
        <v>0</v>
      </c>
      <c r="S194" s="194">
        <v>0</v>
      </c>
      <c r="T194" s="195">
        <f t="shared" si="33"/>
        <v>0</v>
      </c>
      <c r="U194" s="33"/>
      <c r="V194" s="33"/>
      <c r="W194" s="33"/>
      <c r="X194" s="33"/>
      <c r="Y194" s="33"/>
      <c r="Z194" s="33"/>
      <c r="AA194" s="33"/>
      <c r="AB194" s="33"/>
      <c r="AC194" s="33"/>
      <c r="AD194" s="33"/>
      <c r="AE194" s="33"/>
      <c r="AR194" s="196" t="s">
        <v>158</v>
      </c>
      <c r="AT194" s="196" t="s">
        <v>153</v>
      </c>
      <c r="AU194" s="196" t="s">
        <v>84</v>
      </c>
      <c r="AY194" s="16" t="s">
        <v>150</v>
      </c>
      <c r="BE194" s="197">
        <f t="shared" si="34"/>
        <v>0</v>
      </c>
      <c r="BF194" s="197">
        <f t="shared" si="35"/>
        <v>0</v>
      </c>
      <c r="BG194" s="197">
        <f t="shared" si="36"/>
        <v>0</v>
      </c>
      <c r="BH194" s="197">
        <f t="shared" si="37"/>
        <v>0</v>
      </c>
      <c r="BI194" s="197">
        <f t="shared" si="38"/>
        <v>0</v>
      </c>
      <c r="BJ194" s="16" t="s">
        <v>84</v>
      </c>
      <c r="BK194" s="197">
        <f t="shared" si="39"/>
        <v>0</v>
      </c>
      <c r="BL194" s="16" t="s">
        <v>158</v>
      </c>
      <c r="BM194" s="196" t="s">
        <v>705</v>
      </c>
    </row>
    <row r="195" spans="1:65" s="2" customFormat="1" ht="16.5" customHeight="1">
      <c r="A195" s="33"/>
      <c r="B195" s="34"/>
      <c r="C195" s="185" t="s">
        <v>466</v>
      </c>
      <c r="D195" s="185" t="s">
        <v>153</v>
      </c>
      <c r="E195" s="186" t="s">
        <v>1671</v>
      </c>
      <c r="F195" s="187" t="s">
        <v>1672</v>
      </c>
      <c r="G195" s="188" t="s">
        <v>182</v>
      </c>
      <c r="H195" s="189">
        <v>25</v>
      </c>
      <c r="I195" s="190"/>
      <c r="J195" s="191">
        <f t="shared" si="30"/>
        <v>0</v>
      </c>
      <c r="K195" s="187" t="s">
        <v>1777</v>
      </c>
      <c r="L195" s="38"/>
      <c r="M195" s="192" t="s">
        <v>1</v>
      </c>
      <c r="N195" s="193" t="s">
        <v>41</v>
      </c>
      <c r="O195" s="70"/>
      <c r="P195" s="194">
        <f t="shared" si="31"/>
        <v>0</v>
      </c>
      <c r="Q195" s="194">
        <v>0</v>
      </c>
      <c r="R195" s="194">
        <f t="shared" si="32"/>
        <v>0</v>
      </c>
      <c r="S195" s="194">
        <v>0</v>
      </c>
      <c r="T195" s="195">
        <f t="shared" si="33"/>
        <v>0</v>
      </c>
      <c r="U195" s="33"/>
      <c r="V195" s="33"/>
      <c r="W195" s="33"/>
      <c r="X195" s="33"/>
      <c r="Y195" s="33"/>
      <c r="Z195" s="33"/>
      <c r="AA195" s="33"/>
      <c r="AB195" s="33"/>
      <c r="AC195" s="33"/>
      <c r="AD195" s="33"/>
      <c r="AE195" s="33"/>
      <c r="AR195" s="196" t="s">
        <v>158</v>
      </c>
      <c r="AT195" s="196" t="s">
        <v>153</v>
      </c>
      <c r="AU195" s="196" t="s">
        <v>84</v>
      </c>
      <c r="AY195" s="16" t="s">
        <v>150</v>
      </c>
      <c r="BE195" s="197">
        <f t="shared" si="34"/>
        <v>0</v>
      </c>
      <c r="BF195" s="197">
        <f t="shared" si="35"/>
        <v>0</v>
      </c>
      <c r="BG195" s="197">
        <f t="shared" si="36"/>
        <v>0</v>
      </c>
      <c r="BH195" s="197">
        <f t="shared" si="37"/>
        <v>0</v>
      </c>
      <c r="BI195" s="197">
        <f t="shared" si="38"/>
        <v>0</v>
      </c>
      <c r="BJ195" s="16" t="s">
        <v>84</v>
      </c>
      <c r="BK195" s="197">
        <f t="shared" si="39"/>
        <v>0</v>
      </c>
      <c r="BL195" s="16" t="s">
        <v>158</v>
      </c>
      <c r="BM195" s="196" t="s">
        <v>713</v>
      </c>
    </row>
    <row r="196" spans="1:65" s="2" customFormat="1" ht="16.5" customHeight="1">
      <c r="A196" s="33"/>
      <c r="B196" s="34"/>
      <c r="C196" s="185" t="s">
        <v>471</v>
      </c>
      <c r="D196" s="185" t="s">
        <v>153</v>
      </c>
      <c r="E196" s="186" t="s">
        <v>1565</v>
      </c>
      <c r="F196" s="187" t="s">
        <v>1566</v>
      </c>
      <c r="G196" s="188" t="s">
        <v>182</v>
      </c>
      <c r="H196" s="189">
        <v>200</v>
      </c>
      <c r="I196" s="190"/>
      <c r="J196" s="191">
        <f t="shared" si="30"/>
        <v>0</v>
      </c>
      <c r="K196" s="187" t="s">
        <v>1777</v>
      </c>
      <c r="L196" s="38"/>
      <c r="M196" s="192" t="s">
        <v>1</v>
      </c>
      <c r="N196" s="193" t="s">
        <v>41</v>
      </c>
      <c r="O196" s="70"/>
      <c r="P196" s="194">
        <f t="shared" si="31"/>
        <v>0</v>
      </c>
      <c r="Q196" s="194">
        <v>0</v>
      </c>
      <c r="R196" s="194">
        <f t="shared" si="32"/>
        <v>0</v>
      </c>
      <c r="S196" s="194">
        <v>0</v>
      </c>
      <c r="T196" s="195">
        <f t="shared" si="33"/>
        <v>0</v>
      </c>
      <c r="U196" s="33"/>
      <c r="V196" s="33"/>
      <c r="W196" s="33"/>
      <c r="X196" s="33"/>
      <c r="Y196" s="33"/>
      <c r="Z196" s="33"/>
      <c r="AA196" s="33"/>
      <c r="AB196" s="33"/>
      <c r="AC196" s="33"/>
      <c r="AD196" s="33"/>
      <c r="AE196" s="33"/>
      <c r="AR196" s="196" t="s">
        <v>158</v>
      </c>
      <c r="AT196" s="196" t="s">
        <v>153</v>
      </c>
      <c r="AU196" s="196" t="s">
        <v>84</v>
      </c>
      <c r="AY196" s="16" t="s">
        <v>150</v>
      </c>
      <c r="BE196" s="197">
        <f t="shared" si="34"/>
        <v>0</v>
      </c>
      <c r="BF196" s="197">
        <f t="shared" si="35"/>
        <v>0</v>
      </c>
      <c r="BG196" s="197">
        <f t="shared" si="36"/>
        <v>0</v>
      </c>
      <c r="BH196" s="197">
        <f t="shared" si="37"/>
        <v>0</v>
      </c>
      <c r="BI196" s="197">
        <f t="shared" si="38"/>
        <v>0</v>
      </c>
      <c r="BJ196" s="16" t="s">
        <v>84</v>
      </c>
      <c r="BK196" s="197">
        <f t="shared" si="39"/>
        <v>0</v>
      </c>
      <c r="BL196" s="16" t="s">
        <v>158</v>
      </c>
      <c r="BM196" s="196" t="s">
        <v>721</v>
      </c>
    </row>
    <row r="197" spans="1:65" s="2" customFormat="1" ht="16.5" customHeight="1">
      <c r="A197" s="33"/>
      <c r="B197" s="34"/>
      <c r="C197" s="185" t="s">
        <v>475</v>
      </c>
      <c r="D197" s="185" t="s">
        <v>153</v>
      </c>
      <c r="E197" s="186" t="s">
        <v>1567</v>
      </c>
      <c r="F197" s="187" t="s">
        <v>1568</v>
      </c>
      <c r="G197" s="188" t="s">
        <v>182</v>
      </c>
      <c r="H197" s="189">
        <v>120</v>
      </c>
      <c r="I197" s="190"/>
      <c r="J197" s="191">
        <f t="shared" si="30"/>
        <v>0</v>
      </c>
      <c r="K197" s="187" t="s">
        <v>1777</v>
      </c>
      <c r="L197" s="38"/>
      <c r="M197" s="192" t="s">
        <v>1</v>
      </c>
      <c r="N197" s="193" t="s">
        <v>41</v>
      </c>
      <c r="O197" s="70"/>
      <c r="P197" s="194">
        <f t="shared" si="31"/>
        <v>0</v>
      </c>
      <c r="Q197" s="194">
        <v>0</v>
      </c>
      <c r="R197" s="194">
        <f t="shared" si="32"/>
        <v>0</v>
      </c>
      <c r="S197" s="194">
        <v>0</v>
      </c>
      <c r="T197" s="195">
        <f t="shared" si="33"/>
        <v>0</v>
      </c>
      <c r="U197" s="33"/>
      <c r="V197" s="33"/>
      <c r="W197" s="33"/>
      <c r="X197" s="33"/>
      <c r="Y197" s="33"/>
      <c r="Z197" s="33"/>
      <c r="AA197" s="33"/>
      <c r="AB197" s="33"/>
      <c r="AC197" s="33"/>
      <c r="AD197" s="33"/>
      <c r="AE197" s="33"/>
      <c r="AR197" s="196" t="s">
        <v>158</v>
      </c>
      <c r="AT197" s="196" t="s">
        <v>153</v>
      </c>
      <c r="AU197" s="196" t="s">
        <v>84</v>
      </c>
      <c r="AY197" s="16" t="s">
        <v>150</v>
      </c>
      <c r="BE197" s="197">
        <f t="shared" si="34"/>
        <v>0</v>
      </c>
      <c r="BF197" s="197">
        <f t="shared" si="35"/>
        <v>0</v>
      </c>
      <c r="BG197" s="197">
        <f t="shared" si="36"/>
        <v>0</v>
      </c>
      <c r="BH197" s="197">
        <f t="shared" si="37"/>
        <v>0</v>
      </c>
      <c r="BI197" s="197">
        <f t="shared" si="38"/>
        <v>0</v>
      </c>
      <c r="BJ197" s="16" t="s">
        <v>84</v>
      </c>
      <c r="BK197" s="197">
        <f t="shared" si="39"/>
        <v>0</v>
      </c>
      <c r="BL197" s="16" t="s">
        <v>158</v>
      </c>
      <c r="BM197" s="196" t="s">
        <v>729</v>
      </c>
    </row>
    <row r="198" spans="1:65" s="2" customFormat="1" ht="16.5" customHeight="1">
      <c r="A198" s="33"/>
      <c r="B198" s="34"/>
      <c r="C198" s="185" t="s">
        <v>479</v>
      </c>
      <c r="D198" s="185" t="s">
        <v>153</v>
      </c>
      <c r="E198" s="186" t="s">
        <v>1569</v>
      </c>
      <c r="F198" s="187" t="s">
        <v>1570</v>
      </c>
      <c r="G198" s="188" t="s">
        <v>182</v>
      </c>
      <c r="H198" s="189">
        <v>50</v>
      </c>
      <c r="I198" s="190"/>
      <c r="J198" s="191">
        <f t="shared" si="30"/>
        <v>0</v>
      </c>
      <c r="K198" s="187" t="s">
        <v>1777</v>
      </c>
      <c r="L198" s="38"/>
      <c r="M198" s="192" t="s">
        <v>1</v>
      </c>
      <c r="N198" s="193" t="s">
        <v>41</v>
      </c>
      <c r="O198" s="70"/>
      <c r="P198" s="194">
        <f t="shared" si="31"/>
        <v>0</v>
      </c>
      <c r="Q198" s="194">
        <v>0</v>
      </c>
      <c r="R198" s="194">
        <f t="shared" si="32"/>
        <v>0</v>
      </c>
      <c r="S198" s="194">
        <v>0</v>
      </c>
      <c r="T198" s="195">
        <f t="shared" si="33"/>
        <v>0</v>
      </c>
      <c r="U198" s="33"/>
      <c r="V198" s="33"/>
      <c r="W198" s="33"/>
      <c r="X198" s="33"/>
      <c r="Y198" s="33"/>
      <c r="Z198" s="33"/>
      <c r="AA198" s="33"/>
      <c r="AB198" s="33"/>
      <c r="AC198" s="33"/>
      <c r="AD198" s="33"/>
      <c r="AE198" s="33"/>
      <c r="AR198" s="196" t="s">
        <v>158</v>
      </c>
      <c r="AT198" s="196" t="s">
        <v>153</v>
      </c>
      <c r="AU198" s="196" t="s">
        <v>84</v>
      </c>
      <c r="AY198" s="16" t="s">
        <v>150</v>
      </c>
      <c r="BE198" s="197">
        <f t="shared" si="34"/>
        <v>0</v>
      </c>
      <c r="BF198" s="197">
        <f t="shared" si="35"/>
        <v>0</v>
      </c>
      <c r="BG198" s="197">
        <f t="shared" si="36"/>
        <v>0</v>
      </c>
      <c r="BH198" s="197">
        <f t="shared" si="37"/>
        <v>0</v>
      </c>
      <c r="BI198" s="197">
        <f t="shared" si="38"/>
        <v>0</v>
      </c>
      <c r="BJ198" s="16" t="s">
        <v>84</v>
      </c>
      <c r="BK198" s="197">
        <f t="shared" si="39"/>
        <v>0</v>
      </c>
      <c r="BL198" s="16" t="s">
        <v>158</v>
      </c>
      <c r="BM198" s="196" t="s">
        <v>737</v>
      </c>
    </row>
    <row r="199" spans="1:65" s="2" customFormat="1" ht="16.5" customHeight="1">
      <c r="A199" s="33"/>
      <c r="B199" s="34"/>
      <c r="C199" s="185" t="s">
        <v>486</v>
      </c>
      <c r="D199" s="185" t="s">
        <v>153</v>
      </c>
      <c r="E199" s="186" t="s">
        <v>1673</v>
      </c>
      <c r="F199" s="187" t="s">
        <v>1674</v>
      </c>
      <c r="G199" s="188" t="s">
        <v>182</v>
      </c>
      <c r="H199" s="189">
        <v>3</v>
      </c>
      <c r="I199" s="190"/>
      <c r="J199" s="191">
        <f t="shared" si="30"/>
        <v>0</v>
      </c>
      <c r="K199" s="187" t="s">
        <v>1777</v>
      </c>
      <c r="L199" s="38"/>
      <c r="M199" s="192" t="s">
        <v>1</v>
      </c>
      <c r="N199" s="193" t="s">
        <v>41</v>
      </c>
      <c r="O199" s="70"/>
      <c r="P199" s="194">
        <f t="shared" si="31"/>
        <v>0</v>
      </c>
      <c r="Q199" s="194">
        <v>0</v>
      </c>
      <c r="R199" s="194">
        <f t="shared" si="32"/>
        <v>0</v>
      </c>
      <c r="S199" s="194">
        <v>0</v>
      </c>
      <c r="T199" s="195">
        <f t="shared" si="33"/>
        <v>0</v>
      </c>
      <c r="U199" s="33"/>
      <c r="V199" s="33"/>
      <c r="W199" s="33"/>
      <c r="X199" s="33"/>
      <c r="Y199" s="33"/>
      <c r="Z199" s="33"/>
      <c r="AA199" s="33"/>
      <c r="AB199" s="33"/>
      <c r="AC199" s="33"/>
      <c r="AD199" s="33"/>
      <c r="AE199" s="33"/>
      <c r="AR199" s="196" t="s">
        <v>158</v>
      </c>
      <c r="AT199" s="196" t="s">
        <v>153</v>
      </c>
      <c r="AU199" s="196" t="s">
        <v>84</v>
      </c>
      <c r="AY199" s="16" t="s">
        <v>150</v>
      </c>
      <c r="BE199" s="197">
        <f t="shared" si="34"/>
        <v>0</v>
      </c>
      <c r="BF199" s="197">
        <f t="shared" si="35"/>
        <v>0</v>
      </c>
      <c r="BG199" s="197">
        <f t="shared" si="36"/>
        <v>0</v>
      </c>
      <c r="BH199" s="197">
        <f t="shared" si="37"/>
        <v>0</v>
      </c>
      <c r="BI199" s="197">
        <f t="shared" si="38"/>
        <v>0</v>
      </c>
      <c r="BJ199" s="16" t="s">
        <v>84</v>
      </c>
      <c r="BK199" s="197">
        <f t="shared" si="39"/>
        <v>0</v>
      </c>
      <c r="BL199" s="16" t="s">
        <v>158</v>
      </c>
      <c r="BM199" s="196" t="s">
        <v>746</v>
      </c>
    </row>
    <row r="200" spans="1:65" s="2" customFormat="1" ht="16.5" customHeight="1">
      <c r="A200" s="33"/>
      <c r="B200" s="34"/>
      <c r="C200" s="185" t="s">
        <v>490</v>
      </c>
      <c r="D200" s="185" t="s">
        <v>153</v>
      </c>
      <c r="E200" s="186" t="s">
        <v>1675</v>
      </c>
      <c r="F200" s="187" t="s">
        <v>1676</v>
      </c>
      <c r="G200" s="188" t="s">
        <v>182</v>
      </c>
      <c r="H200" s="189">
        <v>30</v>
      </c>
      <c r="I200" s="190"/>
      <c r="J200" s="191">
        <f t="shared" si="30"/>
        <v>0</v>
      </c>
      <c r="K200" s="187" t="s">
        <v>1777</v>
      </c>
      <c r="L200" s="38"/>
      <c r="M200" s="192" t="s">
        <v>1</v>
      </c>
      <c r="N200" s="193" t="s">
        <v>41</v>
      </c>
      <c r="O200" s="70"/>
      <c r="P200" s="194">
        <f t="shared" si="31"/>
        <v>0</v>
      </c>
      <c r="Q200" s="194">
        <v>0</v>
      </c>
      <c r="R200" s="194">
        <f t="shared" si="32"/>
        <v>0</v>
      </c>
      <c r="S200" s="194">
        <v>0</v>
      </c>
      <c r="T200" s="195">
        <f t="shared" si="33"/>
        <v>0</v>
      </c>
      <c r="U200" s="33"/>
      <c r="V200" s="33"/>
      <c r="W200" s="33"/>
      <c r="X200" s="33"/>
      <c r="Y200" s="33"/>
      <c r="Z200" s="33"/>
      <c r="AA200" s="33"/>
      <c r="AB200" s="33"/>
      <c r="AC200" s="33"/>
      <c r="AD200" s="33"/>
      <c r="AE200" s="33"/>
      <c r="AR200" s="196" t="s">
        <v>158</v>
      </c>
      <c r="AT200" s="196" t="s">
        <v>153</v>
      </c>
      <c r="AU200" s="196" t="s">
        <v>84</v>
      </c>
      <c r="AY200" s="16" t="s">
        <v>150</v>
      </c>
      <c r="BE200" s="197">
        <f t="shared" si="34"/>
        <v>0</v>
      </c>
      <c r="BF200" s="197">
        <f t="shared" si="35"/>
        <v>0</v>
      </c>
      <c r="BG200" s="197">
        <f t="shared" si="36"/>
        <v>0</v>
      </c>
      <c r="BH200" s="197">
        <f t="shared" si="37"/>
        <v>0</v>
      </c>
      <c r="BI200" s="197">
        <f t="shared" si="38"/>
        <v>0</v>
      </c>
      <c r="BJ200" s="16" t="s">
        <v>84</v>
      </c>
      <c r="BK200" s="197">
        <f t="shared" si="39"/>
        <v>0</v>
      </c>
      <c r="BL200" s="16" t="s">
        <v>158</v>
      </c>
      <c r="BM200" s="196" t="s">
        <v>754</v>
      </c>
    </row>
    <row r="201" spans="1:65" s="2" customFormat="1" ht="16.5" customHeight="1">
      <c r="A201" s="33"/>
      <c r="B201" s="34"/>
      <c r="C201" s="185" t="s">
        <v>495</v>
      </c>
      <c r="D201" s="185" t="s">
        <v>153</v>
      </c>
      <c r="E201" s="186" t="s">
        <v>1677</v>
      </c>
      <c r="F201" s="187" t="s">
        <v>1678</v>
      </c>
      <c r="G201" s="188" t="s">
        <v>182</v>
      </c>
      <c r="H201" s="189">
        <v>30</v>
      </c>
      <c r="I201" s="190"/>
      <c r="J201" s="191">
        <f t="shared" si="30"/>
        <v>0</v>
      </c>
      <c r="K201" s="187" t="s">
        <v>1777</v>
      </c>
      <c r="L201" s="38"/>
      <c r="M201" s="192" t="s">
        <v>1</v>
      </c>
      <c r="N201" s="193" t="s">
        <v>41</v>
      </c>
      <c r="O201" s="70"/>
      <c r="P201" s="194">
        <f t="shared" si="31"/>
        <v>0</v>
      </c>
      <c r="Q201" s="194">
        <v>0</v>
      </c>
      <c r="R201" s="194">
        <f t="shared" si="32"/>
        <v>0</v>
      </c>
      <c r="S201" s="194">
        <v>0</v>
      </c>
      <c r="T201" s="195">
        <f t="shared" si="33"/>
        <v>0</v>
      </c>
      <c r="U201" s="33"/>
      <c r="V201" s="33"/>
      <c r="W201" s="33"/>
      <c r="X201" s="33"/>
      <c r="Y201" s="33"/>
      <c r="Z201" s="33"/>
      <c r="AA201" s="33"/>
      <c r="AB201" s="33"/>
      <c r="AC201" s="33"/>
      <c r="AD201" s="33"/>
      <c r="AE201" s="33"/>
      <c r="AR201" s="196" t="s">
        <v>158</v>
      </c>
      <c r="AT201" s="196" t="s">
        <v>153</v>
      </c>
      <c r="AU201" s="196" t="s">
        <v>84</v>
      </c>
      <c r="AY201" s="16" t="s">
        <v>150</v>
      </c>
      <c r="BE201" s="197">
        <f t="shared" si="34"/>
        <v>0</v>
      </c>
      <c r="BF201" s="197">
        <f t="shared" si="35"/>
        <v>0</v>
      </c>
      <c r="BG201" s="197">
        <f t="shared" si="36"/>
        <v>0</v>
      </c>
      <c r="BH201" s="197">
        <f t="shared" si="37"/>
        <v>0</v>
      </c>
      <c r="BI201" s="197">
        <f t="shared" si="38"/>
        <v>0</v>
      </c>
      <c r="BJ201" s="16" t="s">
        <v>84</v>
      </c>
      <c r="BK201" s="197">
        <f t="shared" si="39"/>
        <v>0</v>
      </c>
      <c r="BL201" s="16" t="s">
        <v>158</v>
      </c>
      <c r="BM201" s="196" t="s">
        <v>762</v>
      </c>
    </row>
    <row r="202" spans="1:65" s="2" customFormat="1" ht="16.5" customHeight="1">
      <c r="A202" s="33"/>
      <c r="B202" s="34"/>
      <c r="C202" s="185" t="s">
        <v>501</v>
      </c>
      <c r="D202" s="185" t="s">
        <v>153</v>
      </c>
      <c r="E202" s="186" t="s">
        <v>1679</v>
      </c>
      <c r="F202" s="187" t="s">
        <v>1680</v>
      </c>
      <c r="G202" s="188" t="s">
        <v>639</v>
      </c>
      <c r="H202" s="189">
        <v>1</v>
      </c>
      <c r="I202" s="190"/>
      <c r="J202" s="191">
        <f t="shared" si="30"/>
        <v>0</v>
      </c>
      <c r="K202" s="187" t="s">
        <v>1777</v>
      </c>
      <c r="L202" s="38"/>
      <c r="M202" s="192" t="s">
        <v>1</v>
      </c>
      <c r="N202" s="193" t="s">
        <v>41</v>
      </c>
      <c r="O202" s="70"/>
      <c r="P202" s="194">
        <f t="shared" si="31"/>
        <v>0</v>
      </c>
      <c r="Q202" s="194">
        <v>0</v>
      </c>
      <c r="R202" s="194">
        <f t="shared" si="32"/>
        <v>0</v>
      </c>
      <c r="S202" s="194">
        <v>0</v>
      </c>
      <c r="T202" s="195">
        <f t="shared" si="33"/>
        <v>0</v>
      </c>
      <c r="U202" s="33"/>
      <c r="V202" s="33"/>
      <c r="W202" s="33"/>
      <c r="X202" s="33"/>
      <c r="Y202" s="33"/>
      <c r="Z202" s="33"/>
      <c r="AA202" s="33"/>
      <c r="AB202" s="33"/>
      <c r="AC202" s="33"/>
      <c r="AD202" s="33"/>
      <c r="AE202" s="33"/>
      <c r="AR202" s="196" t="s">
        <v>158</v>
      </c>
      <c r="AT202" s="196" t="s">
        <v>153</v>
      </c>
      <c r="AU202" s="196" t="s">
        <v>84</v>
      </c>
      <c r="AY202" s="16" t="s">
        <v>150</v>
      </c>
      <c r="BE202" s="197">
        <f t="shared" si="34"/>
        <v>0</v>
      </c>
      <c r="BF202" s="197">
        <f t="shared" si="35"/>
        <v>0</v>
      </c>
      <c r="BG202" s="197">
        <f t="shared" si="36"/>
        <v>0</v>
      </c>
      <c r="BH202" s="197">
        <f t="shared" si="37"/>
        <v>0</v>
      </c>
      <c r="BI202" s="197">
        <f t="shared" si="38"/>
        <v>0</v>
      </c>
      <c r="BJ202" s="16" t="s">
        <v>84</v>
      </c>
      <c r="BK202" s="197">
        <f t="shared" si="39"/>
        <v>0</v>
      </c>
      <c r="BL202" s="16" t="s">
        <v>158</v>
      </c>
      <c r="BM202" s="196" t="s">
        <v>770</v>
      </c>
    </row>
    <row r="203" spans="1:65" s="12" customFormat="1" ht="25.9" customHeight="1">
      <c r="B203" s="169"/>
      <c r="C203" s="170"/>
      <c r="D203" s="171" t="s">
        <v>75</v>
      </c>
      <c r="E203" s="172" t="s">
        <v>1681</v>
      </c>
      <c r="F203" s="172" t="s">
        <v>1682</v>
      </c>
      <c r="G203" s="170"/>
      <c r="H203" s="170"/>
      <c r="I203" s="173"/>
      <c r="J203" s="174">
        <f>BK203</f>
        <v>0</v>
      </c>
      <c r="K203" s="170"/>
      <c r="L203" s="175"/>
      <c r="M203" s="176"/>
      <c r="N203" s="177"/>
      <c r="O203" s="177"/>
      <c r="P203" s="178">
        <f>SUM(P204:P216)</f>
        <v>0</v>
      </c>
      <c r="Q203" s="177"/>
      <c r="R203" s="178">
        <f>SUM(R204:R216)</f>
        <v>0</v>
      </c>
      <c r="S203" s="177"/>
      <c r="T203" s="179">
        <f>SUM(T204:T216)</f>
        <v>0</v>
      </c>
      <c r="AR203" s="180" t="s">
        <v>84</v>
      </c>
      <c r="AT203" s="181" t="s">
        <v>75</v>
      </c>
      <c r="AU203" s="181" t="s">
        <v>76</v>
      </c>
      <c r="AY203" s="180" t="s">
        <v>150</v>
      </c>
      <c r="BK203" s="182">
        <f>SUM(BK204:BK216)</f>
        <v>0</v>
      </c>
    </row>
    <row r="204" spans="1:65" s="2" customFormat="1" ht="24.2" customHeight="1">
      <c r="A204" s="33"/>
      <c r="B204" s="34"/>
      <c r="C204" s="185" t="s">
        <v>505</v>
      </c>
      <c r="D204" s="185" t="s">
        <v>153</v>
      </c>
      <c r="E204" s="186" t="s">
        <v>1683</v>
      </c>
      <c r="F204" s="187" t="s">
        <v>1684</v>
      </c>
      <c r="G204" s="188" t="s">
        <v>1443</v>
      </c>
      <c r="H204" s="189">
        <v>4</v>
      </c>
      <c r="I204" s="190"/>
      <c r="J204" s="191">
        <f>ROUND(I204*H204,2)</f>
        <v>0</v>
      </c>
      <c r="K204" s="187" t="s">
        <v>1777</v>
      </c>
      <c r="L204" s="38"/>
      <c r="M204" s="192" t="s">
        <v>1</v>
      </c>
      <c r="N204" s="193" t="s">
        <v>41</v>
      </c>
      <c r="O204" s="70"/>
      <c r="P204" s="194">
        <f>O204*H204</f>
        <v>0</v>
      </c>
      <c r="Q204" s="194">
        <v>0</v>
      </c>
      <c r="R204" s="194">
        <f>Q204*H204</f>
        <v>0</v>
      </c>
      <c r="S204" s="194">
        <v>0</v>
      </c>
      <c r="T204" s="195">
        <f>S204*H204</f>
        <v>0</v>
      </c>
      <c r="U204" s="33"/>
      <c r="V204" s="33"/>
      <c r="W204" s="33"/>
      <c r="X204" s="33"/>
      <c r="Y204" s="33"/>
      <c r="Z204" s="33"/>
      <c r="AA204" s="33"/>
      <c r="AB204" s="33"/>
      <c r="AC204" s="33"/>
      <c r="AD204" s="33"/>
      <c r="AE204" s="33"/>
      <c r="AR204" s="196" t="s">
        <v>158</v>
      </c>
      <c r="AT204" s="196" t="s">
        <v>153</v>
      </c>
      <c r="AU204" s="196" t="s">
        <v>84</v>
      </c>
      <c r="AY204" s="16" t="s">
        <v>150</v>
      </c>
      <c r="BE204" s="197">
        <f>IF(N204="základní",J204,0)</f>
        <v>0</v>
      </c>
      <c r="BF204" s="197">
        <f>IF(N204="snížená",J204,0)</f>
        <v>0</v>
      </c>
      <c r="BG204" s="197">
        <f>IF(N204="zákl. přenesená",J204,0)</f>
        <v>0</v>
      </c>
      <c r="BH204" s="197">
        <f>IF(N204="sníž. přenesená",J204,0)</f>
        <v>0</v>
      </c>
      <c r="BI204" s="197">
        <f>IF(N204="nulová",J204,0)</f>
        <v>0</v>
      </c>
      <c r="BJ204" s="16" t="s">
        <v>84</v>
      </c>
      <c r="BK204" s="197">
        <f>ROUND(I204*H204,2)</f>
        <v>0</v>
      </c>
      <c r="BL204" s="16" t="s">
        <v>158</v>
      </c>
      <c r="BM204" s="196" t="s">
        <v>778</v>
      </c>
    </row>
    <row r="205" spans="1:65" s="2" customFormat="1" ht="19.5">
      <c r="A205" s="33"/>
      <c r="B205" s="34"/>
      <c r="C205" s="35"/>
      <c r="D205" s="200" t="s">
        <v>262</v>
      </c>
      <c r="E205" s="35"/>
      <c r="F205" s="221" t="s">
        <v>1685</v>
      </c>
      <c r="G205" s="35"/>
      <c r="H205" s="35"/>
      <c r="I205" s="222"/>
      <c r="J205" s="35"/>
      <c r="K205" s="35"/>
      <c r="L205" s="38"/>
      <c r="M205" s="223"/>
      <c r="N205" s="224"/>
      <c r="O205" s="70"/>
      <c r="P205" s="70"/>
      <c r="Q205" s="70"/>
      <c r="R205" s="70"/>
      <c r="S205" s="70"/>
      <c r="T205" s="71"/>
      <c r="U205" s="33"/>
      <c r="V205" s="33"/>
      <c r="W205" s="33"/>
      <c r="X205" s="33"/>
      <c r="Y205" s="33"/>
      <c r="Z205" s="33"/>
      <c r="AA205" s="33"/>
      <c r="AB205" s="33"/>
      <c r="AC205" s="33"/>
      <c r="AD205" s="33"/>
      <c r="AE205" s="33"/>
      <c r="AT205" s="16" t="s">
        <v>262</v>
      </c>
      <c r="AU205" s="16" t="s">
        <v>84</v>
      </c>
    </row>
    <row r="206" spans="1:65" s="2" customFormat="1" ht="24.2" customHeight="1">
      <c r="A206" s="33"/>
      <c r="B206" s="34"/>
      <c r="C206" s="185" t="s">
        <v>509</v>
      </c>
      <c r="D206" s="185" t="s">
        <v>153</v>
      </c>
      <c r="E206" s="186" t="s">
        <v>1686</v>
      </c>
      <c r="F206" s="187" t="s">
        <v>1687</v>
      </c>
      <c r="G206" s="188" t="s">
        <v>1443</v>
      </c>
      <c r="H206" s="189">
        <v>6</v>
      </c>
      <c r="I206" s="190"/>
      <c r="J206" s="191">
        <f>ROUND(I206*H206,2)</f>
        <v>0</v>
      </c>
      <c r="K206" s="187" t="s">
        <v>1777</v>
      </c>
      <c r="L206" s="38"/>
      <c r="M206" s="192" t="s">
        <v>1</v>
      </c>
      <c r="N206" s="193" t="s">
        <v>41</v>
      </c>
      <c r="O206" s="70"/>
      <c r="P206" s="194">
        <f>O206*H206</f>
        <v>0</v>
      </c>
      <c r="Q206" s="194">
        <v>0</v>
      </c>
      <c r="R206" s="194">
        <f>Q206*H206</f>
        <v>0</v>
      </c>
      <c r="S206" s="194">
        <v>0</v>
      </c>
      <c r="T206" s="195">
        <f>S206*H206</f>
        <v>0</v>
      </c>
      <c r="U206" s="33"/>
      <c r="V206" s="33"/>
      <c r="W206" s="33"/>
      <c r="X206" s="33"/>
      <c r="Y206" s="33"/>
      <c r="Z206" s="33"/>
      <c r="AA206" s="33"/>
      <c r="AB206" s="33"/>
      <c r="AC206" s="33"/>
      <c r="AD206" s="33"/>
      <c r="AE206" s="33"/>
      <c r="AR206" s="196" t="s">
        <v>158</v>
      </c>
      <c r="AT206" s="196" t="s">
        <v>153</v>
      </c>
      <c r="AU206" s="196" t="s">
        <v>84</v>
      </c>
      <c r="AY206" s="16" t="s">
        <v>150</v>
      </c>
      <c r="BE206" s="197">
        <f>IF(N206="základní",J206,0)</f>
        <v>0</v>
      </c>
      <c r="BF206" s="197">
        <f>IF(N206="snížená",J206,0)</f>
        <v>0</v>
      </c>
      <c r="BG206" s="197">
        <f>IF(N206="zákl. přenesená",J206,0)</f>
        <v>0</v>
      </c>
      <c r="BH206" s="197">
        <f>IF(N206="sníž. přenesená",J206,0)</f>
        <v>0</v>
      </c>
      <c r="BI206" s="197">
        <f>IF(N206="nulová",J206,0)</f>
        <v>0</v>
      </c>
      <c r="BJ206" s="16" t="s">
        <v>84</v>
      </c>
      <c r="BK206" s="197">
        <f>ROUND(I206*H206,2)</f>
        <v>0</v>
      </c>
      <c r="BL206" s="16" t="s">
        <v>158</v>
      </c>
      <c r="BM206" s="196" t="s">
        <v>1688</v>
      </c>
    </row>
    <row r="207" spans="1:65" s="2" customFormat="1" ht="19.5">
      <c r="A207" s="33"/>
      <c r="B207" s="34"/>
      <c r="C207" s="35"/>
      <c r="D207" s="200" t="s">
        <v>262</v>
      </c>
      <c r="E207" s="35"/>
      <c r="F207" s="221" t="s">
        <v>1685</v>
      </c>
      <c r="G207" s="35"/>
      <c r="H207" s="35"/>
      <c r="I207" s="222"/>
      <c r="J207" s="35"/>
      <c r="K207" s="35"/>
      <c r="L207" s="38"/>
      <c r="M207" s="223"/>
      <c r="N207" s="224"/>
      <c r="O207" s="70"/>
      <c r="P207" s="70"/>
      <c r="Q207" s="70"/>
      <c r="R207" s="70"/>
      <c r="S207" s="70"/>
      <c r="T207" s="71"/>
      <c r="U207" s="33"/>
      <c r="V207" s="33"/>
      <c r="W207" s="33"/>
      <c r="X207" s="33"/>
      <c r="Y207" s="33"/>
      <c r="Z207" s="33"/>
      <c r="AA207" s="33"/>
      <c r="AB207" s="33"/>
      <c r="AC207" s="33"/>
      <c r="AD207" s="33"/>
      <c r="AE207" s="33"/>
      <c r="AT207" s="16" t="s">
        <v>262</v>
      </c>
      <c r="AU207" s="16" t="s">
        <v>84</v>
      </c>
    </row>
    <row r="208" spans="1:65" s="2" customFormat="1" ht="24.2" customHeight="1">
      <c r="A208" s="33"/>
      <c r="B208" s="34"/>
      <c r="C208" s="185" t="s">
        <v>513</v>
      </c>
      <c r="D208" s="185" t="s">
        <v>153</v>
      </c>
      <c r="E208" s="186" t="s">
        <v>1689</v>
      </c>
      <c r="F208" s="187" t="s">
        <v>1690</v>
      </c>
      <c r="G208" s="188" t="s">
        <v>1443</v>
      </c>
      <c r="H208" s="189">
        <v>1</v>
      </c>
      <c r="I208" s="190"/>
      <c r="J208" s="191">
        <f>ROUND(I208*H208,2)</f>
        <v>0</v>
      </c>
      <c r="K208" s="187" t="s">
        <v>1777</v>
      </c>
      <c r="L208" s="38"/>
      <c r="M208" s="192" t="s">
        <v>1</v>
      </c>
      <c r="N208" s="193" t="s">
        <v>41</v>
      </c>
      <c r="O208" s="70"/>
      <c r="P208" s="194">
        <f>O208*H208</f>
        <v>0</v>
      </c>
      <c r="Q208" s="194">
        <v>0</v>
      </c>
      <c r="R208" s="194">
        <f>Q208*H208</f>
        <v>0</v>
      </c>
      <c r="S208" s="194">
        <v>0</v>
      </c>
      <c r="T208" s="195">
        <f>S208*H208</f>
        <v>0</v>
      </c>
      <c r="U208" s="33"/>
      <c r="V208" s="33"/>
      <c r="W208" s="33"/>
      <c r="X208" s="33"/>
      <c r="Y208" s="33"/>
      <c r="Z208" s="33"/>
      <c r="AA208" s="33"/>
      <c r="AB208" s="33"/>
      <c r="AC208" s="33"/>
      <c r="AD208" s="33"/>
      <c r="AE208" s="33"/>
      <c r="AR208" s="196" t="s">
        <v>158</v>
      </c>
      <c r="AT208" s="196" t="s">
        <v>153</v>
      </c>
      <c r="AU208" s="196" t="s">
        <v>84</v>
      </c>
      <c r="AY208" s="16" t="s">
        <v>150</v>
      </c>
      <c r="BE208" s="197">
        <f>IF(N208="základní",J208,0)</f>
        <v>0</v>
      </c>
      <c r="BF208" s="197">
        <f>IF(N208="snížená",J208,0)</f>
        <v>0</v>
      </c>
      <c r="BG208" s="197">
        <f>IF(N208="zákl. přenesená",J208,0)</f>
        <v>0</v>
      </c>
      <c r="BH208" s="197">
        <f>IF(N208="sníž. přenesená",J208,0)</f>
        <v>0</v>
      </c>
      <c r="BI208" s="197">
        <f>IF(N208="nulová",J208,0)</f>
        <v>0</v>
      </c>
      <c r="BJ208" s="16" t="s">
        <v>84</v>
      </c>
      <c r="BK208" s="197">
        <f>ROUND(I208*H208,2)</f>
        <v>0</v>
      </c>
      <c r="BL208" s="16" t="s">
        <v>158</v>
      </c>
      <c r="BM208" s="196" t="s">
        <v>1691</v>
      </c>
    </row>
    <row r="209" spans="1:65" s="2" customFormat="1" ht="19.5">
      <c r="A209" s="33"/>
      <c r="B209" s="34"/>
      <c r="C209" s="35"/>
      <c r="D209" s="200" t="s">
        <v>262</v>
      </c>
      <c r="E209" s="35"/>
      <c r="F209" s="221" t="s">
        <v>1685</v>
      </c>
      <c r="G209" s="35"/>
      <c r="H209" s="35"/>
      <c r="I209" s="222"/>
      <c r="J209" s="35"/>
      <c r="K209" s="35"/>
      <c r="L209" s="38"/>
      <c r="M209" s="223"/>
      <c r="N209" s="224"/>
      <c r="O209" s="70"/>
      <c r="P209" s="70"/>
      <c r="Q209" s="70"/>
      <c r="R209" s="70"/>
      <c r="S209" s="70"/>
      <c r="T209" s="71"/>
      <c r="U209" s="33"/>
      <c r="V209" s="33"/>
      <c r="W209" s="33"/>
      <c r="X209" s="33"/>
      <c r="Y209" s="33"/>
      <c r="Z209" s="33"/>
      <c r="AA209" s="33"/>
      <c r="AB209" s="33"/>
      <c r="AC209" s="33"/>
      <c r="AD209" s="33"/>
      <c r="AE209" s="33"/>
      <c r="AT209" s="16" t="s">
        <v>262</v>
      </c>
      <c r="AU209" s="16" t="s">
        <v>84</v>
      </c>
    </row>
    <row r="210" spans="1:65" s="2" customFormat="1" ht="24.2" customHeight="1">
      <c r="A210" s="33"/>
      <c r="B210" s="34"/>
      <c r="C210" s="185" t="s">
        <v>517</v>
      </c>
      <c r="D210" s="185" t="s">
        <v>153</v>
      </c>
      <c r="E210" s="186" t="s">
        <v>1692</v>
      </c>
      <c r="F210" s="187" t="s">
        <v>1693</v>
      </c>
      <c r="G210" s="188" t="s">
        <v>1443</v>
      </c>
      <c r="H210" s="189">
        <v>9</v>
      </c>
      <c r="I210" s="190"/>
      <c r="J210" s="191">
        <f>ROUND(I210*H210,2)</f>
        <v>0</v>
      </c>
      <c r="K210" s="187" t="s">
        <v>1777</v>
      </c>
      <c r="L210" s="38"/>
      <c r="M210" s="192" t="s">
        <v>1</v>
      </c>
      <c r="N210" s="193" t="s">
        <v>41</v>
      </c>
      <c r="O210" s="70"/>
      <c r="P210" s="194">
        <f>O210*H210</f>
        <v>0</v>
      </c>
      <c r="Q210" s="194">
        <v>0</v>
      </c>
      <c r="R210" s="194">
        <f>Q210*H210</f>
        <v>0</v>
      </c>
      <c r="S210" s="194">
        <v>0</v>
      </c>
      <c r="T210" s="195">
        <f>S210*H210</f>
        <v>0</v>
      </c>
      <c r="U210" s="33"/>
      <c r="V210" s="33"/>
      <c r="W210" s="33"/>
      <c r="X210" s="33"/>
      <c r="Y210" s="33"/>
      <c r="Z210" s="33"/>
      <c r="AA210" s="33"/>
      <c r="AB210" s="33"/>
      <c r="AC210" s="33"/>
      <c r="AD210" s="33"/>
      <c r="AE210" s="33"/>
      <c r="AR210" s="196" t="s">
        <v>158</v>
      </c>
      <c r="AT210" s="196" t="s">
        <v>153</v>
      </c>
      <c r="AU210" s="196" t="s">
        <v>84</v>
      </c>
      <c r="AY210" s="16" t="s">
        <v>150</v>
      </c>
      <c r="BE210" s="197">
        <f>IF(N210="základní",J210,0)</f>
        <v>0</v>
      </c>
      <c r="BF210" s="197">
        <f>IF(N210="snížená",J210,0)</f>
        <v>0</v>
      </c>
      <c r="BG210" s="197">
        <f>IF(N210="zákl. přenesená",J210,0)</f>
        <v>0</v>
      </c>
      <c r="BH210" s="197">
        <f>IF(N210="sníž. přenesená",J210,0)</f>
        <v>0</v>
      </c>
      <c r="BI210" s="197">
        <f>IF(N210="nulová",J210,0)</f>
        <v>0</v>
      </c>
      <c r="BJ210" s="16" t="s">
        <v>84</v>
      </c>
      <c r="BK210" s="197">
        <f>ROUND(I210*H210,2)</f>
        <v>0</v>
      </c>
      <c r="BL210" s="16" t="s">
        <v>158</v>
      </c>
      <c r="BM210" s="196" t="s">
        <v>1694</v>
      </c>
    </row>
    <row r="211" spans="1:65" s="2" customFormat="1" ht="39">
      <c r="A211" s="33"/>
      <c r="B211" s="34"/>
      <c r="C211" s="35"/>
      <c r="D211" s="200" t="s">
        <v>262</v>
      </c>
      <c r="E211" s="35"/>
      <c r="F211" s="221" t="s">
        <v>1695</v>
      </c>
      <c r="G211" s="35"/>
      <c r="H211" s="35"/>
      <c r="I211" s="222"/>
      <c r="J211" s="35"/>
      <c r="K211" s="35"/>
      <c r="L211" s="38"/>
      <c r="M211" s="223"/>
      <c r="N211" s="224"/>
      <c r="O211" s="70"/>
      <c r="P211" s="70"/>
      <c r="Q211" s="70"/>
      <c r="R211" s="70"/>
      <c r="S211" s="70"/>
      <c r="T211" s="71"/>
      <c r="U211" s="33"/>
      <c r="V211" s="33"/>
      <c r="W211" s="33"/>
      <c r="X211" s="33"/>
      <c r="Y211" s="33"/>
      <c r="Z211" s="33"/>
      <c r="AA211" s="33"/>
      <c r="AB211" s="33"/>
      <c r="AC211" s="33"/>
      <c r="AD211" s="33"/>
      <c r="AE211" s="33"/>
      <c r="AT211" s="16" t="s">
        <v>262</v>
      </c>
      <c r="AU211" s="16" t="s">
        <v>84</v>
      </c>
    </row>
    <row r="212" spans="1:65" s="2" customFormat="1" ht="24.2" customHeight="1">
      <c r="A212" s="33"/>
      <c r="B212" s="34"/>
      <c r="C212" s="185" t="s">
        <v>521</v>
      </c>
      <c r="D212" s="185" t="s">
        <v>153</v>
      </c>
      <c r="E212" s="186" t="s">
        <v>1696</v>
      </c>
      <c r="F212" s="187" t="s">
        <v>1697</v>
      </c>
      <c r="G212" s="188" t="s">
        <v>1443</v>
      </c>
      <c r="H212" s="189">
        <v>16</v>
      </c>
      <c r="I212" s="190"/>
      <c r="J212" s="191">
        <f>ROUND(I212*H212,2)</f>
        <v>0</v>
      </c>
      <c r="K212" s="187" t="s">
        <v>1777</v>
      </c>
      <c r="L212" s="38"/>
      <c r="M212" s="192" t="s">
        <v>1</v>
      </c>
      <c r="N212" s="193" t="s">
        <v>41</v>
      </c>
      <c r="O212" s="70"/>
      <c r="P212" s="194">
        <f>O212*H212</f>
        <v>0</v>
      </c>
      <c r="Q212" s="194">
        <v>0</v>
      </c>
      <c r="R212" s="194">
        <f>Q212*H212</f>
        <v>0</v>
      </c>
      <c r="S212" s="194">
        <v>0</v>
      </c>
      <c r="T212" s="195">
        <f>S212*H212</f>
        <v>0</v>
      </c>
      <c r="U212" s="33"/>
      <c r="V212" s="33"/>
      <c r="W212" s="33"/>
      <c r="X212" s="33"/>
      <c r="Y212" s="33"/>
      <c r="Z212" s="33"/>
      <c r="AA212" s="33"/>
      <c r="AB212" s="33"/>
      <c r="AC212" s="33"/>
      <c r="AD212" s="33"/>
      <c r="AE212" s="33"/>
      <c r="AR212" s="196" t="s">
        <v>158</v>
      </c>
      <c r="AT212" s="196" t="s">
        <v>153</v>
      </c>
      <c r="AU212" s="196" t="s">
        <v>84</v>
      </c>
      <c r="AY212" s="16" t="s">
        <v>150</v>
      </c>
      <c r="BE212" s="197">
        <f>IF(N212="základní",J212,0)</f>
        <v>0</v>
      </c>
      <c r="BF212" s="197">
        <f>IF(N212="snížená",J212,0)</f>
        <v>0</v>
      </c>
      <c r="BG212" s="197">
        <f>IF(N212="zákl. přenesená",J212,0)</f>
        <v>0</v>
      </c>
      <c r="BH212" s="197">
        <f>IF(N212="sníž. přenesená",J212,0)</f>
        <v>0</v>
      </c>
      <c r="BI212" s="197">
        <f>IF(N212="nulová",J212,0)</f>
        <v>0</v>
      </c>
      <c r="BJ212" s="16" t="s">
        <v>84</v>
      </c>
      <c r="BK212" s="197">
        <f>ROUND(I212*H212,2)</f>
        <v>0</v>
      </c>
      <c r="BL212" s="16" t="s">
        <v>158</v>
      </c>
      <c r="BM212" s="196" t="s">
        <v>1698</v>
      </c>
    </row>
    <row r="213" spans="1:65" s="2" customFormat="1" ht="39">
      <c r="A213" s="33"/>
      <c r="B213" s="34"/>
      <c r="C213" s="35"/>
      <c r="D213" s="200" t="s">
        <v>262</v>
      </c>
      <c r="E213" s="35"/>
      <c r="F213" s="221" t="s">
        <v>1699</v>
      </c>
      <c r="G213" s="35"/>
      <c r="H213" s="35"/>
      <c r="I213" s="222"/>
      <c r="J213" s="35"/>
      <c r="K213" s="35"/>
      <c r="L213" s="38"/>
      <c r="M213" s="223"/>
      <c r="N213" s="224"/>
      <c r="O213" s="70"/>
      <c r="P213" s="70"/>
      <c r="Q213" s="70"/>
      <c r="R213" s="70"/>
      <c r="S213" s="70"/>
      <c r="T213" s="71"/>
      <c r="U213" s="33"/>
      <c r="V213" s="33"/>
      <c r="W213" s="33"/>
      <c r="X213" s="33"/>
      <c r="Y213" s="33"/>
      <c r="Z213" s="33"/>
      <c r="AA213" s="33"/>
      <c r="AB213" s="33"/>
      <c r="AC213" s="33"/>
      <c r="AD213" s="33"/>
      <c r="AE213" s="33"/>
      <c r="AT213" s="16" t="s">
        <v>262</v>
      </c>
      <c r="AU213" s="16" t="s">
        <v>84</v>
      </c>
    </row>
    <row r="214" spans="1:65" s="2" customFormat="1" ht="37.9" customHeight="1">
      <c r="A214" s="33"/>
      <c r="B214" s="34"/>
      <c r="C214" s="185" t="s">
        <v>525</v>
      </c>
      <c r="D214" s="185" t="s">
        <v>153</v>
      </c>
      <c r="E214" s="186" t="s">
        <v>1700</v>
      </c>
      <c r="F214" s="187" t="s">
        <v>1701</v>
      </c>
      <c r="G214" s="188" t="s">
        <v>1443</v>
      </c>
      <c r="H214" s="189">
        <v>4</v>
      </c>
      <c r="I214" s="190"/>
      <c r="J214" s="191">
        <f>ROUND(I214*H214,2)</f>
        <v>0</v>
      </c>
      <c r="K214" s="187" t="s">
        <v>1777</v>
      </c>
      <c r="L214" s="38"/>
      <c r="M214" s="192" t="s">
        <v>1</v>
      </c>
      <c r="N214" s="193" t="s">
        <v>41</v>
      </c>
      <c r="O214" s="70"/>
      <c r="P214" s="194">
        <f>O214*H214</f>
        <v>0</v>
      </c>
      <c r="Q214" s="194">
        <v>0</v>
      </c>
      <c r="R214" s="194">
        <f>Q214*H214</f>
        <v>0</v>
      </c>
      <c r="S214" s="194">
        <v>0</v>
      </c>
      <c r="T214" s="195">
        <f>S214*H214</f>
        <v>0</v>
      </c>
      <c r="U214" s="33"/>
      <c r="V214" s="33"/>
      <c r="W214" s="33"/>
      <c r="X214" s="33"/>
      <c r="Y214" s="33"/>
      <c r="Z214" s="33"/>
      <c r="AA214" s="33"/>
      <c r="AB214" s="33"/>
      <c r="AC214" s="33"/>
      <c r="AD214" s="33"/>
      <c r="AE214" s="33"/>
      <c r="AR214" s="196" t="s">
        <v>158</v>
      </c>
      <c r="AT214" s="196" t="s">
        <v>153</v>
      </c>
      <c r="AU214" s="196" t="s">
        <v>84</v>
      </c>
      <c r="AY214" s="16" t="s">
        <v>150</v>
      </c>
      <c r="BE214" s="197">
        <f>IF(N214="základní",J214,0)</f>
        <v>0</v>
      </c>
      <c r="BF214" s="197">
        <f>IF(N214="snížená",J214,0)</f>
        <v>0</v>
      </c>
      <c r="BG214" s="197">
        <f>IF(N214="zákl. přenesená",J214,0)</f>
        <v>0</v>
      </c>
      <c r="BH214" s="197">
        <f>IF(N214="sníž. přenesená",J214,0)</f>
        <v>0</v>
      </c>
      <c r="BI214" s="197">
        <f>IF(N214="nulová",J214,0)</f>
        <v>0</v>
      </c>
      <c r="BJ214" s="16" t="s">
        <v>84</v>
      </c>
      <c r="BK214" s="197">
        <f>ROUND(I214*H214,2)</f>
        <v>0</v>
      </c>
      <c r="BL214" s="16" t="s">
        <v>158</v>
      </c>
      <c r="BM214" s="196" t="s">
        <v>804</v>
      </c>
    </row>
    <row r="215" spans="1:65" s="2" customFormat="1" ht="37.9" customHeight="1">
      <c r="A215" s="33"/>
      <c r="B215" s="34"/>
      <c r="C215" s="185" t="s">
        <v>529</v>
      </c>
      <c r="D215" s="185" t="s">
        <v>153</v>
      </c>
      <c r="E215" s="186" t="s">
        <v>1702</v>
      </c>
      <c r="F215" s="187" t="s">
        <v>1703</v>
      </c>
      <c r="G215" s="188" t="s">
        <v>1443</v>
      </c>
      <c r="H215" s="189">
        <v>1</v>
      </c>
      <c r="I215" s="190"/>
      <c r="J215" s="191">
        <f>ROUND(I215*H215,2)</f>
        <v>0</v>
      </c>
      <c r="K215" s="187" t="s">
        <v>1777</v>
      </c>
      <c r="L215" s="38"/>
      <c r="M215" s="192" t="s">
        <v>1</v>
      </c>
      <c r="N215" s="193" t="s">
        <v>41</v>
      </c>
      <c r="O215" s="70"/>
      <c r="P215" s="194">
        <f>O215*H215</f>
        <v>0</v>
      </c>
      <c r="Q215" s="194">
        <v>0</v>
      </c>
      <c r="R215" s="194">
        <f>Q215*H215</f>
        <v>0</v>
      </c>
      <c r="S215" s="194">
        <v>0</v>
      </c>
      <c r="T215" s="195">
        <f>S215*H215</f>
        <v>0</v>
      </c>
      <c r="U215" s="33"/>
      <c r="V215" s="33"/>
      <c r="W215" s="33"/>
      <c r="X215" s="33"/>
      <c r="Y215" s="33"/>
      <c r="Z215" s="33"/>
      <c r="AA215" s="33"/>
      <c r="AB215" s="33"/>
      <c r="AC215" s="33"/>
      <c r="AD215" s="33"/>
      <c r="AE215" s="33"/>
      <c r="AR215" s="196" t="s">
        <v>158</v>
      </c>
      <c r="AT215" s="196" t="s">
        <v>153</v>
      </c>
      <c r="AU215" s="196" t="s">
        <v>84</v>
      </c>
      <c r="AY215" s="16" t="s">
        <v>150</v>
      </c>
      <c r="BE215" s="197">
        <f>IF(N215="základní",J215,0)</f>
        <v>0</v>
      </c>
      <c r="BF215" s="197">
        <f>IF(N215="snížená",J215,0)</f>
        <v>0</v>
      </c>
      <c r="BG215" s="197">
        <f>IF(N215="zákl. přenesená",J215,0)</f>
        <v>0</v>
      </c>
      <c r="BH215" s="197">
        <f>IF(N215="sníž. přenesená",J215,0)</f>
        <v>0</v>
      </c>
      <c r="BI215" s="197">
        <f>IF(N215="nulová",J215,0)</f>
        <v>0</v>
      </c>
      <c r="BJ215" s="16" t="s">
        <v>84</v>
      </c>
      <c r="BK215" s="197">
        <f>ROUND(I215*H215,2)</f>
        <v>0</v>
      </c>
      <c r="BL215" s="16" t="s">
        <v>158</v>
      </c>
      <c r="BM215" s="196" t="s">
        <v>1704</v>
      </c>
    </row>
    <row r="216" spans="1:65" s="2" customFormat="1" ht="24.2" customHeight="1">
      <c r="A216" s="33"/>
      <c r="B216" s="34"/>
      <c r="C216" s="185" t="s">
        <v>533</v>
      </c>
      <c r="D216" s="185" t="s">
        <v>153</v>
      </c>
      <c r="E216" s="186" t="s">
        <v>1705</v>
      </c>
      <c r="F216" s="187" t="s">
        <v>1706</v>
      </c>
      <c r="G216" s="188" t="s">
        <v>639</v>
      </c>
      <c r="H216" s="189">
        <v>1</v>
      </c>
      <c r="I216" s="190"/>
      <c r="J216" s="191">
        <f>ROUND(I216*H216,2)</f>
        <v>0</v>
      </c>
      <c r="K216" s="187" t="s">
        <v>1777</v>
      </c>
      <c r="L216" s="38"/>
      <c r="M216" s="192" t="s">
        <v>1</v>
      </c>
      <c r="N216" s="193" t="s">
        <v>41</v>
      </c>
      <c r="O216" s="70"/>
      <c r="P216" s="194">
        <f>O216*H216</f>
        <v>0</v>
      </c>
      <c r="Q216" s="194">
        <v>0</v>
      </c>
      <c r="R216" s="194">
        <f>Q216*H216</f>
        <v>0</v>
      </c>
      <c r="S216" s="194">
        <v>0</v>
      </c>
      <c r="T216" s="195">
        <f>S216*H216</f>
        <v>0</v>
      </c>
      <c r="U216" s="33"/>
      <c r="V216" s="33"/>
      <c r="W216" s="33"/>
      <c r="X216" s="33"/>
      <c r="Y216" s="33"/>
      <c r="Z216" s="33"/>
      <c r="AA216" s="33"/>
      <c r="AB216" s="33"/>
      <c r="AC216" s="33"/>
      <c r="AD216" s="33"/>
      <c r="AE216" s="33"/>
      <c r="AR216" s="196" t="s">
        <v>158</v>
      </c>
      <c r="AT216" s="196" t="s">
        <v>153</v>
      </c>
      <c r="AU216" s="196" t="s">
        <v>84</v>
      </c>
      <c r="AY216" s="16" t="s">
        <v>150</v>
      </c>
      <c r="BE216" s="197">
        <f>IF(N216="základní",J216,0)</f>
        <v>0</v>
      </c>
      <c r="BF216" s="197">
        <f>IF(N216="snížená",J216,0)</f>
        <v>0</v>
      </c>
      <c r="BG216" s="197">
        <f>IF(N216="zákl. přenesená",J216,0)</f>
        <v>0</v>
      </c>
      <c r="BH216" s="197">
        <f>IF(N216="sníž. přenesená",J216,0)</f>
        <v>0</v>
      </c>
      <c r="BI216" s="197">
        <f>IF(N216="nulová",J216,0)</f>
        <v>0</v>
      </c>
      <c r="BJ216" s="16" t="s">
        <v>84</v>
      </c>
      <c r="BK216" s="197">
        <f>ROUND(I216*H216,2)</f>
        <v>0</v>
      </c>
      <c r="BL216" s="16" t="s">
        <v>158</v>
      </c>
      <c r="BM216" s="196" t="s">
        <v>831</v>
      </c>
    </row>
    <row r="217" spans="1:65" s="12" customFormat="1" ht="25.9" customHeight="1">
      <c r="B217" s="169"/>
      <c r="C217" s="170"/>
      <c r="D217" s="171" t="s">
        <v>75</v>
      </c>
      <c r="E217" s="172" t="s">
        <v>1707</v>
      </c>
      <c r="F217" s="172" t="s">
        <v>1708</v>
      </c>
      <c r="G217" s="170"/>
      <c r="H217" s="170"/>
      <c r="I217" s="173"/>
      <c r="J217" s="174">
        <f>BK217</f>
        <v>0</v>
      </c>
      <c r="K217" s="170"/>
      <c r="L217" s="175"/>
      <c r="M217" s="176"/>
      <c r="N217" s="177"/>
      <c r="O217" s="177"/>
      <c r="P217" s="178">
        <f>P218</f>
        <v>0</v>
      </c>
      <c r="Q217" s="177"/>
      <c r="R217" s="178">
        <f>R218</f>
        <v>0</v>
      </c>
      <c r="S217" s="177"/>
      <c r="T217" s="179">
        <f>T218</f>
        <v>0</v>
      </c>
      <c r="AR217" s="180" t="s">
        <v>84</v>
      </c>
      <c r="AT217" s="181" t="s">
        <v>75</v>
      </c>
      <c r="AU217" s="181" t="s">
        <v>76</v>
      </c>
      <c r="AY217" s="180" t="s">
        <v>150</v>
      </c>
      <c r="BK217" s="182">
        <f>BK218</f>
        <v>0</v>
      </c>
    </row>
    <row r="218" spans="1:65" s="2" customFormat="1" ht="16.5" customHeight="1">
      <c r="A218" s="33"/>
      <c r="B218" s="34"/>
      <c r="C218" s="185" t="s">
        <v>537</v>
      </c>
      <c r="D218" s="185" t="s">
        <v>153</v>
      </c>
      <c r="E218" s="186" t="s">
        <v>1709</v>
      </c>
      <c r="F218" s="187" t="s">
        <v>1710</v>
      </c>
      <c r="G218" s="188" t="s">
        <v>182</v>
      </c>
      <c r="H218" s="189">
        <v>300</v>
      </c>
      <c r="I218" s="190"/>
      <c r="J218" s="191">
        <f>ROUND(I218*H218,2)</f>
        <v>0</v>
      </c>
      <c r="K218" s="187" t="s">
        <v>1777</v>
      </c>
      <c r="L218" s="38"/>
      <c r="M218" s="192" t="s">
        <v>1</v>
      </c>
      <c r="N218" s="193" t="s">
        <v>41</v>
      </c>
      <c r="O218" s="70"/>
      <c r="P218" s="194">
        <f>O218*H218</f>
        <v>0</v>
      </c>
      <c r="Q218" s="194">
        <v>0</v>
      </c>
      <c r="R218" s="194">
        <f>Q218*H218</f>
        <v>0</v>
      </c>
      <c r="S218" s="194">
        <v>0</v>
      </c>
      <c r="T218" s="195">
        <f>S218*H218</f>
        <v>0</v>
      </c>
      <c r="U218" s="33"/>
      <c r="V218" s="33"/>
      <c r="W218" s="33"/>
      <c r="X218" s="33"/>
      <c r="Y218" s="33"/>
      <c r="Z218" s="33"/>
      <c r="AA218" s="33"/>
      <c r="AB218" s="33"/>
      <c r="AC218" s="33"/>
      <c r="AD218" s="33"/>
      <c r="AE218" s="33"/>
      <c r="AR218" s="196" t="s">
        <v>158</v>
      </c>
      <c r="AT218" s="196" t="s">
        <v>153</v>
      </c>
      <c r="AU218" s="196" t="s">
        <v>84</v>
      </c>
      <c r="AY218" s="16" t="s">
        <v>150</v>
      </c>
      <c r="BE218" s="197">
        <f>IF(N218="základní",J218,0)</f>
        <v>0</v>
      </c>
      <c r="BF218" s="197">
        <f>IF(N218="snížená",J218,0)</f>
        <v>0</v>
      </c>
      <c r="BG218" s="197">
        <f>IF(N218="zákl. přenesená",J218,0)</f>
        <v>0</v>
      </c>
      <c r="BH218" s="197">
        <f>IF(N218="sníž. přenesená",J218,0)</f>
        <v>0</v>
      </c>
      <c r="BI218" s="197">
        <f>IF(N218="nulová",J218,0)</f>
        <v>0</v>
      </c>
      <c r="BJ218" s="16" t="s">
        <v>84</v>
      </c>
      <c r="BK218" s="197">
        <f>ROUND(I218*H218,2)</f>
        <v>0</v>
      </c>
      <c r="BL218" s="16" t="s">
        <v>158</v>
      </c>
      <c r="BM218" s="196" t="s">
        <v>841</v>
      </c>
    </row>
    <row r="219" spans="1:65" s="12" customFormat="1" ht="25.9" customHeight="1">
      <c r="B219" s="169"/>
      <c r="C219" s="170"/>
      <c r="D219" s="171" t="s">
        <v>75</v>
      </c>
      <c r="E219" s="172" t="s">
        <v>1711</v>
      </c>
      <c r="F219" s="172" t="s">
        <v>1712</v>
      </c>
      <c r="G219" s="170"/>
      <c r="H219" s="170"/>
      <c r="I219" s="173"/>
      <c r="J219" s="174">
        <f>BK219</f>
        <v>0</v>
      </c>
      <c r="K219" s="170"/>
      <c r="L219" s="175"/>
      <c r="M219" s="176"/>
      <c r="N219" s="177"/>
      <c r="O219" s="177"/>
      <c r="P219" s="178">
        <f>SUM(P220:P231)</f>
        <v>0</v>
      </c>
      <c r="Q219" s="177"/>
      <c r="R219" s="178">
        <f>SUM(R220:R231)</f>
        <v>0</v>
      </c>
      <c r="S219" s="177"/>
      <c r="T219" s="179">
        <f>SUM(T220:T231)</f>
        <v>0</v>
      </c>
      <c r="AR219" s="180" t="s">
        <v>84</v>
      </c>
      <c r="AT219" s="181" t="s">
        <v>75</v>
      </c>
      <c r="AU219" s="181" t="s">
        <v>76</v>
      </c>
      <c r="AY219" s="180" t="s">
        <v>150</v>
      </c>
      <c r="BK219" s="182">
        <f>SUM(BK220:BK231)</f>
        <v>0</v>
      </c>
    </row>
    <row r="220" spans="1:65" s="2" customFormat="1" ht="66.75" customHeight="1">
      <c r="A220" s="33"/>
      <c r="B220" s="34"/>
      <c r="C220" s="185" t="s">
        <v>541</v>
      </c>
      <c r="D220" s="185" t="s">
        <v>153</v>
      </c>
      <c r="E220" s="186" t="s">
        <v>1713</v>
      </c>
      <c r="F220" s="187" t="s">
        <v>1714</v>
      </c>
      <c r="G220" s="188" t="s">
        <v>1443</v>
      </c>
      <c r="H220" s="189">
        <v>1</v>
      </c>
      <c r="I220" s="190"/>
      <c r="J220" s="191">
        <f t="shared" ref="J220:J231" si="40">ROUND(I220*H220,2)</f>
        <v>0</v>
      </c>
      <c r="K220" s="187" t="s">
        <v>1777</v>
      </c>
      <c r="L220" s="38"/>
      <c r="M220" s="192" t="s">
        <v>1</v>
      </c>
      <c r="N220" s="193" t="s">
        <v>41</v>
      </c>
      <c r="O220" s="70"/>
      <c r="P220" s="194">
        <f t="shared" ref="P220:P231" si="41">O220*H220</f>
        <v>0</v>
      </c>
      <c r="Q220" s="194">
        <v>0</v>
      </c>
      <c r="R220" s="194">
        <f t="shared" ref="R220:R231" si="42">Q220*H220</f>
        <v>0</v>
      </c>
      <c r="S220" s="194">
        <v>0</v>
      </c>
      <c r="T220" s="195">
        <f t="shared" ref="T220:T231" si="43">S220*H220</f>
        <v>0</v>
      </c>
      <c r="U220" s="33"/>
      <c r="V220" s="33"/>
      <c r="W220" s="33"/>
      <c r="X220" s="33"/>
      <c r="Y220" s="33"/>
      <c r="Z220" s="33"/>
      <c r="AA220" s="33"/>
      <c r="AB220" s="33"/>
      <c r="AC220" s="33"/>
      <c r="AD220" s="33"/>
      <c r="AE220" s="33"/>
      <c r="AR220" s="196" t="s">
        <v>158</v>
      </c>
      <c r="AT220" s="196" t="s">
        <v>153</v>
      </c>
      <c r="AU220" s="196" t="s">
        <v>84</v>
      </c>
      <c r="AY220" s="16" t="s">
        <v>150</v>
      </c>
      <c r="BE220" s="197">
        <f t="shared" ref="BE220:BE231" si="44">IF(N220="základní",J220,0)</f>
        <v>0</v>
      </c>
      <c r="BF220" s="197">
        <f t="shared" ref="BF220:BF231" si="45">IF(N220="snížená",J220,0)</f>
        <v>0</v>
      </c>
      <c r="BG220" s="197">
        <f t="shared" ref="BG220:BG231" si="46">IF(N220="zákl. přenesená",J220,0)</f>
        <v>0</v>
      </c>
      <c r="BH220" s="197">
        <f t="shared" ref="BH220:BH231" si="47">IF(N220="sníž. přenesená",J220,0)</f>
        <v>0</v>
      </c>
      <c r="BI220" s="197">
        <f t="shared" ref="BI220:BI231" si="48">IF(N220="nulová",J220,0)</f>
        <v>0</v>
      </c>
      <c r="BJ220" s="16" t="s">
        <v>84</v>
      </c>
      <c r="BK220" s="197">
        <f t="shared" ref="BK220:BK231" si="49">ROUND(I220*H220,2)</f>
        <v>0</v>
      </c>
      <c r="BL220" s="16" t="s">
        <v>158</v>
      </c>
      <c r="BM220" s="196" t="s">
        <v>849</v>
      </c>
    </row>
    <row r="221" spans="1:65" s="2" customFormat="1" ht="16.5" customHeight="1">
      <c r="A221" s="33"/>
      <c r="B221" s="34"/>
      <c r="C221" s="185" t="s">
        <v>545</v>
      </c>
      <c r="D221" s="185" t="s">
        <v>153</v>
      </c>
      <c r="E221" s="186" t="s">
        <v>1715</v>
      </c>
      <c r="F221" s="187" t="s">
        <v>1716</v>
      </c>
      <c r="G221" s="188" t="s">
        <v>1443</v>
      </c>
      <c r="H221" s="189">
        <v>1</v>
      </c>
      <c r="I221" s="190"/>
      <c r="J221" s="191">
        <f t="shared" si="40"/>
        <v>0</v>
      </c>
      <c r="K221" s="187" t="s">
        <v>1777</v>
      </c>
      <c r="L221" s="38"/>
      <c r="M221" s="192" t="s">
        <v>1</v>
      </c>
      <c r="N221" s="193" t="s">
        <v>41</v>
      </c>
      <c r="O221" s="70"/>
      <c r="P221" s="194">
        <f t="shared" si="41"/>
        <v>0</v>
      </c>
      <c r="Q221" s="194">
        <v>0</v>
      </c>
      <c r="R221" s="194">
        <f t="shared" si="42"/>
        <v>0</v>
      </c>
      <c r="S221" s="194">
        <v>0</v>
      </c>
      <c r="T221" s="195">
        <f t="shared" si="43"/>
        <v>0</v>
      </c>
      <c r="U221" s="33"/>
      <c r="V221" s="33"/>
      <c r="W221" s="33"/>
      <c r="X221" s="33"/>
      <c r="Y221" s="33"/>
      <c r="Z221" s="33"/>
      <c r="AA221" s="33"/>
      <c r="AB221" s="33"/>
      <c r="AC221" s="33"/>
      <c r="AD221" s="33"/>
      <c r="AE221" s="33"/>
      <c r="AR221" s="196" t="s">
        <v>158</v>
      </c>
      <c r="AT221" s="196" t="s">
        <v>153</v>
      </c>
      <c r="AU221" s="196" t="s">
        <v>84</v>
      </c>
      <c r="AY221" s="16" t="s">
        <v>150</v>
      </c>
      <c r="BE221" s="197">
        <f t="shared" si="44"/>
        <v>0</v>
      </c>
      <c r="BF221" s="197">
        <f t="shared" si="45"/>
        <v>0</v>
      </c>
      <c r="BG221" s="197">
        <f t="shared" si="46"/>
        <v>0</v>
      </c>
      <c r="BH221" s="197">
        <f t="shared" si="47"/>
        <v>0</v>
      </c>
      <c r="BI221" s="197">
        <f t="shared" si="48"/>
        <v>0</v>
      </c>
      <c r="BJ221" s="16" t="s">
        <v>84</v>
      </c>
      <c r="BK221" s="197">
        <f t="shared" si="49"/>
        <v>0</v>
      </c>
      <c r="BL221" s="16" t="s">
        <v>158</v>
      </c>
      <c r="BM221" s="196" t="s">
        <v>857</v>
      </c>
    </row>
    <row r="222" spans="1:65" s="2" customFormat="1" ht="24.2" customHeight="1">
      <c r="A222" s="33"/>
      <c r="B222" s="34"/>
      <c r="C222" s="185" t="s">
        <v>549</v>
      </c>
      <c r="D222" s="185" t="s">
        <v>153</v>
      </c>
      <c r="E222" s="186" t="s">
        <v>1717</v>
      </c>
      <c r="F222" s="187" t="s">
        <v>1718</v>
      </c>
      <c r="G222" s="188" t="s">
        <v>1443</v>
      </c>
      <c r="H222" s="189">
        <v>1</v>
      </c>
      <c r="I222" s="190"/>
      <c r="J222" s="191">
        <f t="shared" si="40"/>
        <v>0</v>
      </c>
      <c r="K222" s="187" t="s">
        <v>1777</v>
      </c>
      <c r="L222" s="38"/>
      <c r="M222" s="192" t="s">
        <v>1</v>
      </c>
      <c r="N222" s="193" t="s">
        <v>41</v>
      </c>
      <c r="O222" s="70"/>
      <c r="P222" s="194">
        <f t="shared" si="41"/>
        <v>0</v>
      </c>
      <c r="Q222" s="194">
        <v>0</v>
      </c>
      <c r="R222" s="194">
        <f t="shared" si="42"/>
        <v>0</v>
      </c>
      <c r="S222" s="194">
        <v>0</v>
      </c>
      <c r="T222" s="195">
        <f t="shared" si="43"/>
        <v>0</v>
      </c>
      <c r="U222" s="33"/>
      <c r="V222" s="33"/>
      <c r="W222" s="33"/>
      <c r="X222" s="33"/>
      <c r="Y222" s="33"/>
      <c r="Z222" s="33"/>
      <c r="AA222" s="33"/>
      <c r="AB222" s="33"/>
      <c r="AC222" s="33"/>
      <c r="AD222" s="33"/>
      <c r="AE222" s="33"/>
      <c r="AR222" s="196" t="s">
        <v>158</v>
      </c>
      <c r="AT222" s="196" t="s">
        <v>153</v>
      </c>
      <c r="AU222" s="196" t="s">
        <v>84</v>
      </c>
      <c r="AY222" s="16" t="s">
        <v>150</v>
      </c>
      <c r="BE222" s="197">
        <f t="shared" si="44"/>
        <v>0</v>
      </c>
      <c r="BF222" s="197">
        <f t="shared" si="45"/>
        <v>0</v>
      </c>
      <c r="BG222" s="197">
        <f t="shared" si="46"/>
        <v>0</v>
      </c>
      <c r="BH222" s="197">
        <f t="shared" si="47"/>
        <v>0</v>
      </c>
      <c r="BI222" s="197">
        <f t="shared" si="48"/>
        <v>0</v>
      </c>
      <c r="BJ222" s="16" t="s">
        <v>84</v>
      </c>
      <c r="BK222" s="197">
        <f t="shared" si="49"/>
        <v>0</v>
      </c>
      <c r="BL222" s="16" t="s">
        <v>158</v>
      </c>
      <c r="BM222" s="196" t="s">
        <v>867</v>
      </c>
    </row>
    <row r="223" spans="1:65" s="2" customFormat="1" ht="16.5" customHeight="1">
      <c r="A223" s="33"/>
      <c r="B223" s="34"/>
      <c r="C223" s="185" t="s">
        <v>553</v>
      </c>
      <c r="D223" s="185" t="s">
        <v>153</v>
      </c>
      <c r="E223" s="186" t="s">
        <v>1719</v>
      </c>
      <c r="F223" s="187" t="s">
        <v>1720</v>
      </c>
      <c r="G223" s="188" t="s">
        <v>1443</v>
      </c>
      <c r="H223" s="189">
        <v>10</v>
      </c>
      <c r="I223" s="190"/>
      <c r="J223" s="191">
        <f t="shared" si="40"/>
        <v>0</v>
      </c>
      <c r="K223" s="187" t="s">
        <v>1777</v>
      </c>
      <c r="L223" s="38"/>
      <c r="M223" s="192" t="s">
        <v>1</v>
      </c>
      <c r="N223" s="193" t="s">
        <v>41</v>
      </c>
      <c r="O223" s="70"/>
      <c r="P223" s="194">
        <f t="shared" si="41"/>
        <v>0</v>
      </c>
      <c r="Q223" s="194">
        <v>0</v>
      </c>
      <c r="R223" s="194">
        <f t="shared" si="42"/>
        <v>0</v>
      </c>
      <c r="S223" s="194">
        <v>0</v>
      </c>
      <c r="T223" s="195">
        <f t="shared" si="43"/>
        <v>0</v>
      </c>
      <c r="U223" s="33"/>
      <c r="V223" s="33"/>
      <c r="W223" s="33"/>
      <c r="X223" s="33"/>
      <c r="Y223" s="33"/>
      <c r="Z223" s="33"/>
      <c r="AA223" s="33"/>
      <c r="AB223" s="33"/>
      <c r="AC223" s="33"/>
      <c r="AD223" s="33"/>
      <c r="AE223" s="33"/>
      <c r="AR223" s="196" t="s">
        <v>158</v>
      </c>
      <c r="AT223" s="196" t="s">
        <v>153</v>
      </c>
      <c r="AU223" s="196" t="s">
        <v>84</v>
      </c>
      <c r="AY223" s="16" t="s">
        <v>150</v>
      </c>
      <c r="BE223" s="197">
        <f t="shared" si="44"/>
        <v>0</v>
      </c>
      <c r="BF223" s="197">
        <f t="shared" si="45"/>
        <v>0</v>
      </c>
      <c r="BG223" s="197">
        <f t="shared" si="46"/>
        <v>0</v>
      </c>
      <c r="BH223" s="197">
        <f t="shared" si="47"/>
        <v>0</v>
      </c>
      <c r="BI223" s="197">
        <f t="shared" si="48"/>
        <v>0</v>
      </c>
      <c r="BJ223" s="16" t="s">
        <v>84</v>
      </c>
      <c r="BK223" s="197">
        <f t="shared" si="49"/>
        <v>0</v>
      </c>
      <c r="BL223" s="16" t="s">
        <v>158</v>
      </c>
      <c r="BM223" s="196" t="s">
        <v>875</v>
      </c>
    </row>
    <row r="224" spans="1:65" s="2" customFormat="1" ht="21.75" customHeight="1">
      <c r="A224" s="33"/>
      <c r="B224" s="34"/>
      <c r="C224" s="185" t="s">
        <v>557</v>
      </c>
      <c r="D224" s="185" t="s">
        <v>153</v>
      </c>
      <c r="E224" s="186" t="s">
        <v>1721</v>
      </c>
      <c r="F224" s="187" t="s">
        <v>1722</v>
      </c>
      <c r="G224" s="188" t="s">
        <v>1443</v>
      </c>
      <c r="H224" s="189">
        <v>13</v>
      </c>
      <c r="I224" s="190"/>
      <c r="J224" s="191">
        <f t="shared" si="40"/>
        <v>0</v>
      </c>
      <c r="K224" s="187" t="s">
        <v>1777</v>
      </c>
      <c r="L224" s="38"/>
      <c r="M224" s="192" t="s">
        <v>1</v>
      </c>
      <c r="N224" s="193" t="s">
        <v>41</v>
      </c>
      <c r="O224" s="70"/>
      <c r="P224" s="194">
        <f t="shared" si="41"/>
        <v>0</v>
      </c>
      <c r="Q224" s="194">
        <v>0</v>
      </c>
      <c r="R224" s="194">
        <f t="shared" si="42"/>
        <v>0</v>
      </c>
      <c r="S224" s="194">
        <v>0</v>
      </c>
      <c r="T224" s="195">
        <f t="shared" si="43"/>
        <v>0</v>
      </c>
      <c r="U224" s="33"/>
      <c r="V224" s="33"/>
      <c r="W224" s="33"/>
      <c r="X224" s="33"/>
      <c r="Y224" s="33"/>
      <c r="Z224" s="33"/>
      <c r="AA224" s="33"/>
      <c r="AB224" s="33"/>
      <c r="AC224" s="33"/>
      <c r="AD224" s="33"/>
      <c r="AE224" s="33"/>
      <c r="AR224" s="196" t="s">
        <v>158</v>
      </c>
      <c r="AT224" s="196" t="s">
        <v>153</v>
      </c>
      <c r="AU224" s="196" t="s">
        <v>84</v>
      </c>
      <c r="AY224" s="16" t="s">
        <v>150</v>
      </c>
      <c r="BE224" s="197">
        <f t="shared" si="44"/>
        <v>0</v>
      </c>
      <c r="BF224" s="197">
        <f t="shared" si="45"/>
        <v>0</v>
      </c>
      <c r="BG224" s="197">
        <f t="shared" si="46"/>
        <v>0</v>
      </c>
      <c r="BH224" s="197">
        <f t="shared" si="47"/>
        <v>0</v>
      </c>
      <c r="BI224" s="197">
        <f t="shared" si="48"/>
        <v>0</v>
      </c>
      <c r="BJ224" s="16" t="s">
        <v>84</v>
      </c>
      <c r="BK224" s="197">
        <f t="shared" si="49"/>
        <v>0</v>
      </c>
      <c r="BL224" s="16" t="s">
        <v>158</v>
      </c>
      <c r="BM224" s="196" t="s">
        <v>885</v>
      </c>
    </row>
    <row r="225" spans="1:65" s="2" customFormat="1" ht="24.2" customHeight="1">
      <c r="A225" s="33"/>
      <c r="B225" s="34"/>
      <c r="C225" s="185" t="s">
        <v>561</v>
      </c>
      <c r="D225" s="185" t="s">
        <v>153</v>
      </c>
      <c r="E225" s="186" t="s">
        <v>1723</v>
      </c>
      <c r="F225" s="187" t="s">
        <v>1724</v>
      </c>
      <c r="G225" s="188" t="s">
        <v>1443</v>
      </c>
      <c r="H225" s="189">
        <v>6</v>
      </c>
      <c r="I225" s="190"/>
      <c r="J225" s="191">
        <f t="shared" si="40"/>
        <v>0</v>
      </c>
      <c r="K225" s="187" t="s">
        <v>1777</v>
      </c>
      <c r="L225" s="38"/>
      <c r="M225" s="192" t="s">
        <v>1</v>
      </c>
      <c r="N225" s="193" t="s">
        <v>41</v>
      </c>
      <c r="O225" s="70"/>
      <c r="P225" s="194">
        <f t="shared" si="41"/>
        <v>0</v>
      </c>
      <c r="Q225" s="194">
        <v>0</v>
      </c>
      <c r="R225" s="194">
        <f t="shared" si="42"/>
        <v>0</v>
      </c>
      <c r="S225" s="194">
        <v>0</v>
      </c>
      <c r="T225" s="195">
        <f t="shared" si="43"/>
        <v>0</v>
      </c>
      <c r="U225" s="33"/>
      <c r="V225" s="33"/>
      <c r="W225" s="33"/>
      <c r="X225" s="33"/>
      <c r="Y225" s="33"/>
      <c r="Z225" s="33"/>
      <c r="AA225" s="33"/>
      <c r="AB225" s="33"/>
      <c r="AC225" s="33"/>
      <c r="AD225" s="33"/>
      <c r="AE225" s="33"/>
      <c r="AR225" s="196" t="s">
        <v>158</v>
      </c>
      <c r="AT225" s="196" t="s">
        <v>153</v>
      </c>
      <c r="AU225" s="196" t="s">
        <v>84</v>
      </c>
      <c r="AY225" s="16" t="s">
        <v>150</v>
      </c>
      <c r="BE225" s="197">
        <f t="shared" si="44"/>
        <v>0</v>
      </c>
      <c r="BF225" s="197">
        <f t="shared" si="45"/>
        <v>0</v>
      </c>
      <c r="BG225" s="197">
        <f t="shared" si="46"/>
        <v>0</v>
      </c>
      <c r="BH225" s="197">
        <f t="shared" si="47"/>
        <v>0</v>
      </c>
      <c r="BI225" s="197">
        <f t="shared" si="48"/>
        <v>0</v>
      </c>
      <c r="BJ225" s="16" t="s">
        <v>84</v>
      </c>
      <c r="BK225" s="197">
        <f t="shared" si="49"/>
        <v>0</v>
      </c>
      <c r="BL225" s="16" t="s">
        <v>158</v>
      </c>
      <c r="BM225" s="196" t="s">
        <v>894</v>
      </c>
    </row>
    <row r="226" spans="1:65" s="2" customFormat="1" ht="24.2" customHeight="1">
      <c r="A226" s="33"/>
      <c r="B226" s="34"/>
      <c r="C226" s="185" t="s">
        <v>567</v>
      </c>
      <c r="D226" s="185" t="s">
        <v>153</v>
      </c>
      <c r="E226" s="186" t="s">
        <v>1725</v>
      </c>
      <c r="F226" s="187" t="s">
        <v>1726</v>
      </c>
      <c r="G226" s="188" t="s">
        <v>1443</v>
      </c>
      <c r="H226" s="189">
        <v>1</v>
      </c>
      <c r="I226" s="190"/>
      <c r="J226" s="191">
        <f t="shared" si="40"/>
        <v>0</v>
      </c>
      <c r="K226" s="187" t="s">
        <v>1777</v>
      </c>
      <c r="L226" s="38"/>
      <c r="M226" s="192" t="s">
        <v>1</v>
      </c>
      <c r="N226" s="193" t="s">
        <v>41</v>
      </c>
      <c r="O226" s="70"/>
      <c r="P226" s="194">
        <f t="shared" si="41"/>
        <v>0</v>
      </c>
      <c r="Q226" s="194">
        <v>0</v>
      </c>
      <c r="R226" s="194">
        <f t="shared" si="42"/>
        <v>0</v>
      </c>
      <c r="S226" s="194">
        <v>0</v>
      </c>
      <c r="T226" s="195">
        <f t="shared" si="43"/>
        <v>0</v>
      </c>
      <c r="U226" s="33"/>
      <c r="V226" s="33"/>
      <c r="W226" s="33"/>
      <c r="X226" s="33"/>
      <c r="Y226" s="33"/>
      <c r="Z226" s="33"/>
      <c r="AA226" s="33"/>
      <c r="AB226" s="33"/>
      <c r="AC226" s="33"/>
      <c r="AD226" s="33"/>
      <c r="AE226" s="33"/>
      <c r="AR226" s="196" t="s">
        <v>158</v>
      </c>
      <c r="AT226" s="196" t="s">
        <v>153</v>
      </c>
      <c r="AU226" s="196" t="s">
        <v>84</v>
      </c>
      <c r="AY226" s="16" t="s">
        <v>150</v>
      </c>
      <c r="BE226" s="197">
        <f t="shared" si="44"/>
        <v>0</v>
      </c>
      <c r="BF226" s="197">
        <f t="shared" si="45"/>
        <v>0</v>
      </c>
      <c r="BG226" s="197">
        <f t="shared" si="46"/>
        <v>0</v>
      </c>
      <c r="BH226" s="197">
        <f t="shared" si="47"/>
        <v>0</v>
      </c>
      <c r="BI226" s="197">
        <f t="shared" si="48"/>
        <v>0</v>
      </c>
      <c r="BJ226" s="16" t="s">
        <v>84</v>
      </c>
      <c r="BK226" s="197">
        <f t="shared" si="49"/>
        <v>0</v>
      </c>
      <c r="BL226" s="16" t="s">
        <v>158</v>
      </c>
      <c r="BM226" s="196" t="s">
        <v>904</v>
      </c>
    </row>
    <row r="227" spans="1:65" s="2" customFormat="1" ht="24.2" customHeight="1">
      <c r="A227" s="33"/>
      <c r="B227" s="34"/>
      <c r="C227" s="185" t="s">
        <v>571</v>
      </c>
      <c r="D227" s="185" t="s">
        <v>153</v>
      </c>
      <c r="E227" s="186" t="s">
        <v>1727</v>
      </c>
      <c r="F227" s="187" t="s">
        <v>1728</v>
      </c>
      <c r="G227" s="188" t="s">
        <v>182</v>
      </c>
      <c r="H227" s="189">
        <v>300</v>
      </c>
      <c r="I227" s="190"/>
      <c r="J227" s="191">
        <f t="shared" si="40"/>
        <v>0</v>
      </c>
      <c r="K227" s="187" t="s">
        <v>1777</v>
      </c>
      <c r="L227" s="38"/>
      <c r="M227" s="192" t="s">
        <v>1</v>
      </c>
      <c r="N227" s="193" t="s">
        <v>41</v>
      </c>
      <c r="O227" s="70"/>
      <c r="P227" s="194">
        <f t="shared" si="41"/>
        <v>0</v>
      </c>
      <c r="Q227" s="194">
        <v>0</v>
      </c>
      <c r="R227" s="194">
        <f t="shared" si="42"/>
        <v>0</v>
      </c>
      <c r="S227" s="194">
        <v>0</v>
      </c>
      <c r="T227" s="195">
        <f t="shared" si="43"/>
        <v>0</v>
      </c>
      <c r="U227" s="33"/>
      <c r="V227" s="33"/>
      <c r="W227" s="33"/>
      <c r="X227" s="33"/>
      <c r="Y227" s="33"/>
      <c r="Z227" s="33"/>
      <c r="AA227" s="33"/>
      <c r="AB227" s="33"/>
      <c r="AC227" s="33"/>
      <c r="AD227" s="33"/>
      <c r="AE227" s="33"/>
      <c r="AR227" s="196" t="s">
        <v>158</v>
      </c>
      <c r="AT227" s="196" t="s">
        <v>153</v>
      </c>
      <c r="AU227" s="196" t="s">
        <v>84</v>
      </c>
      <c r="AY227" s="16" t="s">
        <v>150</v>
      </c>
      <c r="BE227" s="197">
        <f t="shared" si="44"/>
        <v>0</v>
      </c>
      <c r="BF227" s="197">
        <f t="shared" si="45"/>
        <v>0</v>
      </c>
      <c r="BG227" s="197">
        <f t="shared" si="46"/>
        <v>0</v>
      </c>
      <c r="BH227" s="197">
        <f t="shared" si="47"/>
        <v>0</v>
      </c>
      <c r="BI227" s="197">
        <f t="shared" si="48"/>
        <v>0</v>
      </c>
      <c r="BJ227" s="16" t="s">
        <v>84</v>
      </c>
      <c r="BK227" s="197">
        <f t="shared" si="49"/>
        <v>0</v>
      </c>
      <c r="BL227" s="16" t="s">
        <v>158</v>
      </c>
      <c r="BM227" s="196" t="s">
        <v>916</v>
      </c>
    </row>
    <row r="228" spans="1:65" s="2" customFormat="1" ht="24.2" customHeight="1">
      <c r="A228" s="33"/>
      <c r="B228" s="34"/>
      <c r="C228" s="185" t="s">
        <v>575</v>
      </c>
      <c r="D228" s="185" t="s">
        <v>153</v>
      </c>
      <c r="E228" s="186" t="s">
        <v>1729</v>
      </c>
      <c r="F228" s="187" t="s">
        <v>1730</v>
      </c>
      <c r="G228" s="188" t="s">
        <v>639</v>
      </c>
      <c r="H228" s="189">
        <v>1</v>
      </c>
      <c r="I228" s="190"/>
      <c r="J228" s="191">
        <f t="shared" si="40"/>
        <v>0</v>
      </c>
      <c r="K228" s="187" t="s">
        <v>1777</v>
      </c>
      <c r="L228" s="38"/>
      <c r="M228" s="192" t="s">
        <v>1</v>
      </c>
      <c r="N228" s="193" t="s">
        <v>41</v>
      </c>
      <c r="O228" s="70"/>
      <c r="P228" s="194">
        <f t="shared" si="41"/>
        <v>0</v>
      </c>
      <c r="Q228" s="194">
        <v>0</v>
      </c>
      <c r="R228" s="194">
        <f t="shared" si="42"/>
        <v>0</v>
      </c>
      <c r="S228" s="194">
        <v>0</v>
      </c>
      <c r="T228" s="195">
        <f t="shared" si="43"/>
        <v>0</v>
      </c>
      <c r="U228" s="33"/>
      <c r="V228" s="33"/>
      <c r="W228" s="33"/>
      <c r="X228" s="33"/>
      <c r="Y228" s="33"/>
      <c r="Z228" s="33"/>
      <c r="AA228" s="33"/>
      <c r="AB228" s="33"/>
      <c r="AC228" s="33"/>
      <c r="AD228" s="33"/>
      <c r="AE228" s="33"/>
      <c r="AR228" s="196" t="s">
        <v>158</v>
      </c>
      <c r="AT228" s="196" t="s">
        <v>153</v>
      </c>
      <c r="AU228" s="196" t="s">
        <v>84</v>
      </c>
      <c r="AY228" s="16" t="s">
        <v>150</v>
      </c>
      <c r="BE228" s="197">
        <f t="shared" si="44"/>
        <v>0</v>
      </c>
      <c r="BF228" s="197">
        <f t="shared" si="45"/>
        <v>0</v>
      </c>
      <c r="BG228" s="197">
        <f t="shared" si="46"/>
        <v>0</v>
      </c>
      <c r="BH228" s="197">
        <f t="shared" si="47"/>
        <v>0</v>
      </c>
      <c r="BI228" s="197">
        <f t="shared" si="48"/>
        <v>0</v>
      </c>
      <c r="BJ228" s="16" t="s">
        <v>84</v>
      </c>
      <c r="BK228" s="197">
        <f t="shared" si="49"/>
        <v>0</v>
      </c>
      <c r="BL228" s="16" t="s">
        <v>158</v>
      </c>
      <c r="BM228" s="196" t="s">
        <v>924</v>
      </c>
    </row>
    <row r="229" spans="1:65" s="2" customFormat="1" ht="16.5" customHeight="1">
      <c r="A229" s="33"/>
      <c r="B229" s="34"/>
      <c r="C229" s="185" t="s">
        <v>579</v>
      </c>
      <c r="D229" s="185" t="s">
        <v>153</v>
      </c>
      <c r="E229" s="186" t="s">
        <v>1731</v>
      </c>
      <c r="F229" s="187" t="s">
        <v>1732</v>
      </c>
      <c r="G229" s="188" t="s">
        <v>639</v>
      </c>
      <c r="H229" s="189">
        <v>1</v>
      </c>
      <c r="I229" s="190"/>
      <c r="J229" s="191">
        <f t="shared" si="40"/>
        <v>0</v>
      </c>
      <c r="K229" s="187" t="s">
        <v>1777</v>
      </c>
      <c r="L229" s="38"/>
      <c r="M229" s="192" t="s">
        <v>1</v>
      </c>
      <c r="N229" s="193" t="s">
        <v>41</v>
      </c>
      <c r="O229" s="70"/>
      <c r="P229" s="194">
        <f t="shared" si="41"/>
        <v>0</v>
      </c>
      <c r="Q229" s="194">
        <v>0</v>
      </c>
      <c r="R229" s="194">
        <f t="shared" si="42"/>
        <v>0</v>
      </c>
      <c r="S229" s="194">
        <v>0</v>
      </c>
      <c r="T229" s="195">
        <f t="shared" si="43"/>
        <v>0</v>
      </c>
      <c r="U229" s="33"/>
      <c r="V229" s="33"/>
      <c r="W229" s="33"/>
      <c r="X229" s="33"/>
      <c r="Y229" s="33"/>
      <c r="Z229" s="33"/>
      <c r="AA229" s="33"/>
      <c r="AB229" s="33"/>
      <c r="AC229" s="33"/>
      <c r="AD229" s="33"/>
      <c r="AE229" s="33"/>
      <c r="AR229" s="196" t="s">
        <v>158</v>
      </c>
      <c r="AT229" s="196" t="s">
        <v>153</v>
      </c>
      <c r="AU229" s="196" t="s">
        <v>84</v>
      </c>
      <c r="AY229" s="16" t="s">
        <v>150</v>
      </c>
      <c r="BE229" s="197">
        <f t="shared" si="44"/>
        <v>0</v>
      </c>
      <c r="BF229" s="197">
        <f t="shared" si="45"/>
        <v>0</v>
      </c>
      <c r="BG229" s="197">
        <f t="shared" si="46"/>
        <v>0</v>
      </c>
      <c r="BH229" s="197">
        <f t="shared" si="47"/>
        <v>0</v>
      </c>
      <c r="BI229" s="197">
        <f t="shared" si="48"/>
        <v>0</v>
      </c>
      <c r="BJ229" s="16" t="s">
        <v>84</v>
      </c>
      <c r="BK229" s="197">
        <f t="shared" si="49"/>
        <v>0</v>
      </c>
      <c r="BL229" s="16" t="s">
        <v>158</v>
      </c>
      <c r="BM229" s="196" t="s">
        <v>932</v>
      </c>
    </row>
    <row r="230" spans="1:65" s="2" customFormat="1" ht="16.5" customHeight="1">
      <c r="A230" s="33"/>
      <c r="B230" s="34"/>
      <c r="C230" s="185" t="s">
        <v>583</v>
      </c>
      <c r="D230" s="185" t="s">
        <v>153</v>
      </c>
      <c r="E230" s="186" t="s">
        <v>1733</v>
      </c>
      <c r="F230" s="187" t="s">
        <v>1734</v>
      </c>
      <c r="G230" s="188" t="s">
        <v>639</v>
      </c>
      <c r="H230" s="189">
        <v>1</v>
      </c>
      <c r="I230" s="190"/>
      <c r="J230" s="191">
        <f t="shared" si="40"/>
        <v>0</v>
      </c>
      <c r="K230" s="187" t="s">
        <v>1777</v>
      </c>
      <c r="L230" s="38"/>
      <c r="M230" s="192" t="s">
        <v>1</v>
      </c>
      <c r="N230" s="193" t="s">
        <v>41</v>
      </c>
      <c r="O230" s="70"/>
      <c r="P230" s="194">
        <f t="shared" si="41"/>
        <v>0</v>
      </c>
      <c r="Q230" s="194">
        <v>0</v>
      </c>
      <c r="R230" s="194">
        <f t="shared" si="42"/>
        <v>0</v>
      </c>
      <c r="S230" s="194">
        <v>0</v>
      </c>
      <c r="T230" s="195">
        <f t="shared" si="43"/>
        <v>0</v>
      </c>
      <c r="U230" s="33"/>
      <c r="V230" s="33"/>
      <c r="W230" s="33"/>
      <c r="X230" s="33"/>
      <c r="Y230" s="33"/>
      <c r="Z230" s="33"/>
      <c r="AA230" s="33"/>
      <c r="AB230" s="33"/>
      <c r="AC230" s="33"/>
      <c r="AD230" s="33"/>
      <c r="AE230" s="33"/>
      <c r="AR230" s="196" t="s">
        <v>158</v>
      </c>
      <c r="AT230" s="196" t="s">
        <v>153</v>
      </c>
      <c r="AU230" s="196" t="s">
        <v>84</v>
      </c>
      <c r="AY230" s="16" t="s">
        <v>150</v>
      </c>
      <c r="BE230" s="197">
        <f t="shared" si="44"/>
        <v>0</v>
      </c>
      <c r="BF230" s="197">
        <f t="shared" si="45"/>
        <v>0</v>
      </c>
      <c r="BG230" s="197">
        <f t="shared" si="46"/>
        <v>0</v>
      </c>
      <c r="BH230" s="197">
        <f t="shared" si="47"/>
        <v>0</v>
      </c>
      <c r="BI230" s="197">
        <f t="shared" si="48"/>
        <v>0</v>
      </c>
      <c r="BJ230" s="16" t="s">
        <v>84</v>
      </c>
      <c r="BK230" s="197">
        <f t="shared" si="49"/>
        <v>0</v>
      </c>
      <c r="BL230" s="16" t="s">
        <v>158</v>
      </c>
      <c r="BM230" s="196" t="s">
        <v>940</v>
      </c>
    </row>
    <row r="231" spans="1:65" s="2" customFormat="1" ht="16.5" customHeight="1">
      <c r="A231" s="33"/>
      <c r="B231" s="34"/>
      <c r="C231" s="185" t="s">
        <v>587</v>
      </c>
      <c r="D231" s="185" t="s">
        <v>153</v>
      </c>
      <c r="E231" s="186" t="s">
        <v>1664</v>
      </c>
      <c r="F231" s="187" t="s">
        <v>1665</v>
      </c>
      <c r="G231" s="188" t="s">
        <v>639</v>
      </c>
      <c r="H231" s="189">
        <v>1</v>
      </c>
      <c r="I231" s="190"/>
      <c r="J231" s="191">
        <f t="shared" si="40"/>
        <v>0</v>
      </c>
      <c r="K231" s="187" t="s">
        <v>1777</v>
      </c>
      <c r="L231" s="38"/>
      <c r="M231" s="192" t="s">
        <v>1</v>
      </c>
      <c r="N231" s="193" t="s">
        <v>41</v>
      </c>
      <c r="O231" s="70"/>
      <c r="P231" s="194">
        <f t="shared" si="41"/>
        <v>0</v>
      </c>
      <c r="Q231" s="194">
        <v>0</v>
      </c>
      <c r="R231" s="194">
        <f t="shared" si="42"/>
        <v>0</v>
      </c>
      <c r="S231" s="194">
        <v>0</v>
      </c>
      <c r="T231" s="195">
        <f t="shared" si="43"/>
        <v>0</v>
      </c>
      <c r="U231" s="33"/>
      <c r="V231" s="33"/>
      <c r="W231" s="33"/>
      <c r="X231" s="33"/>
      <c r="Y231" s="33"/>
      <c r="Z231" s="33"/>
      <c r="AA231" s="33"/>
      <c r="AB231" s="33"/>
      <c r="AC231" s="33"/>
      <c r="AD231" s="33"/>
      <c r="AE231" s="33"/>
      <c r="AR231" s="196" t="s">
        <v>158</v>
      </c>
      <c r="AT231" s="196" t="s">
        <v>153</v>
      </c>
      <c r="AU231" s="196" t="s">
        <v>84</v>
      </c>
      <c r="AY231" s="16" t="s">
        <v>150</v>
      </c>
      <c r="BE231" s="197">
        <f t="shared" si="44"/>
        <v>0</v>
      </c>
      <c r="BF231" s="197">
        <f t="shared" si="45"/>
        <v>0</v>
      </c>
      <c r="BG231" s="197">
        <f t="shared" si="46"/>
        <v>0</v>
      </c>
      <c r="BH231" s="197">
        <f t="shared" si="47"/>
        <v>0</v>
      </c>
      <c r="BI231" s="197">
        <f t="shared" si="48"/>
        <v>0</v>
      </c>
      <c r="BJ231" s="16" t="s">
        <v>84</v>
      </c>
      <c r="BK231" s="197">
        <f t="shared" si="49"/>
        <v>0</v>
      </c>
      <c r="BL231" s="16" t="s">
        <v>158</v>
      </c>
      <c r="BM231" s="196" t="s">
        <v>949</v>
      </c>
    </row>
    <row r="232" spans="1:65" s="12" customFormat="1" ht="25.9" customHeight="1">
      <c r="B232" s="169"/>
      <c r="C232" s="170"/>
      <c r="D232" s="171" t="s">
        <v>75</v>
      </c>
      <c r="E232" s="172" t="s">
        <v>1735</v>
      </c>
      <c r="F232" s="172" t="s">
        <v>1736</v>
      </c>
      <c r="G232" s="170"/>
      <c r="H232" s="170"/>
      <c r="I232" s="173"/>
      <c r="J232" s="174">
        <f>BK232</f>
        <v>0</v>
      </c>
      <c r="K232" s="187" t="s">
        <v>1777</v>
      </c>
      <c r="L232" s="175"/>
      <c r="M232" s="176"/>
      <c r="N232" s="177"/>
      <c r="O232" s="177"/>
      <c r="P232" s="178">
        <f>SUM(P233:P237)</f>
        <v>0</v>
      </c>
      <c r="Q232" s="177"/>
      <c r="R232" s="178">
        <f>SUM(R233:R237)</f>
        <v>0</v>
      </c>
      <c r="S232" s="177"/>
      <c r="T232" s="179">
        <f>SUM(T233:T237)</f>
        <v>0</v>
      </c>
      <c r="AR232" s="180" t="s">
        <v>84</v>
      </c>
      <c r="AT232" s="181" t="s">
        <v>75</v>
      </c>
      <c r="AU232" s="181" t="s">
        <v>76</v>
      </c>
      <c r="AY232" s="180" t="s">
        <v>150</v>
      </c>
      <c r="BK232" s="182">
        <f>SUM(BK233:BK237)</f>
        <v>0</v>
      </c>
    </row>
    <row r="233" spans="1:65" s="2" customFormat="1" ht="33" customHeight="1">
      <c r="A233" s="33"/>
      <c r="B233" s="34"/>
      <c r="C233" s="185" t="s">
        <v>591</v>
      </c>
      <c r="D233" s="185" t="s">
        <v>153</v>
      </c>
      <c r="E233" s="186" t="s">
        <v>1737</v>
      </c>
      <c r="F233" s="187" t="s">
        <v>1738</v>
      </c>
      <c r="G233" s="188" t="s">
        <v>1443</v>
      </c>
      <c r="H233" s="189">
        <v>1</v>
      </c>
      <c r="I233" s="190"/>
      <c r="J233" s="191">
        <f>ROUND(I233*H233,2)</f>
        <v>0</v>
      </c>
      <c r="K233" s="187" t="s">
        <v>1777</v>
      </c>
      <c r="L233" s="38"/>
      <c r="M233" s="192" t="s">
        <v>1</v>
      </c>
      <c r="N233" s="193" t="s">
        <v>41</v>
      </c>
      <c r="O233" s="70"/>
      <c r="P233" s="194">
        <f>O233*H233</f>
        <v>0</v>
      </c>
      <c r="Q233" s="194">
        <v>0</v>
      </c>
      <c r="R233" s="194">
        <f>Q233*H233</f>
        <v>0</v>
      </c>
      <c r="S233" s="194">
        <v>0</v>
      </c>
      <c r="T233" s="195">
        <f>S233*H233</f>
        <v>0</v>
      </c>
      <c r="U233" s="33"/>
      <c r="V233" s="33"/>
      <c r="W233" s="33"/>
      <c r="X233" s="33"/>
      <c r="Y233" s="33"/>
      <c r="Z233" s="33"/>
      <c r="AA233" s="33"/>
      <c r="AB233" s="33"/>
      <c r="AC233" s="33"/>
      <c r="AD233" s="33"/>
      <c r="AE233" s="33"/>
      <c r="AR233" s="196" t="s">
        <v>158</v>
      </c>
      <c r="AT233" s="196" t="s">
        <v>153</v>
      </c>
      <c r="AU233" s="196" t="s">
        <v>84</v>
      </c>
      <c r="AY233" s="16" t="s">
        <v>150</v>
      </c>
      <c r="BE233" s="197">
        <f>IF(N233="základní",J233,0)</f>
        <v>0</v>
      </c>
      <c r="BF233" s="197">
        <f>IF(N233="snížená",J233,0)</f>
        <v>0</v>
      </c>
      <c r="BG233" s="197">
        <f>IF(N233="zákl. přenesená",J233,0)</f>
        <v>0</v>
      </c>
      <c r="BH233" s="197">
        <f>IF(N233="sníž. přenesená",J233,0)</f>
        <v>0</v>
      </c>
      <c r="BI233" s="197">
        <f>IF(N233="nulová",J233,0)</f>
        <v>0</v>
      </c>
      <c r="BJ233" s="16" t="s">
        <v>84</v>
      </c>
      <c r="BK233" s="197">
        <f>ROUND(I233*H233,2)</f>
        <v>0</v>
      </c>
      <c r="BL233" s="16" t="s">
        <v>158</v>
      </c>
      <c r="BM233" s="196" t="s">
        <v>958</v>
      </c>
    </row>
    <row r="234" spans="1:65" s="2" customFormat="1" ht="16.5" customHeight="1">
      <c r="A234" s="33"/>
      <c r="B234" s="34"/>
      <c r="C234" s="185" t="s">
        <v>595</v>
      </c>
      <c r="D234" s="185" t="s">
        <v>153</v>
      </c>
      <c r="E234" s="186" t="s">
        <v>1739</v>
      </c>
      <c r="F234" s="187" t="s">
        <v>1740</v>
      </c>
      <c r="G234" s="188" t="s">
        <v>1443</v>
      </c>
      <c r="H234" s="189">
        <v>1</v>
      </c>
      <c r="I234" s="190"/>
      <c r="J234" s="191">
        <f>ROUND(I234*H234,2)</f>
        <v>0</v>
      </c>
      <c r="K234" s="187" t="s">
        <v>1777</v>
      </c>
      <c r="L234" s="38"/>
      <c r="M234" s="192" t="s">
        <v>1</v>
      </c>
      <c r="N234" s="193" t="s">
        <v>41</v>
      </c>
      <c r="O234" s="70"/>
      <c r="P234" s="194">
        <f>O234*H234</f>
        <v>0</v>
      </c>
      <c r="Q234" s="194">
        <v>0</v>
      </c>
      <c r="R234" s="194">
        <f>Q234*H234</f>
        <v>0</v>
      </c>
      <c r="S234" s="194">
        <v>0</v>
      </c>
      <c r="T234" s="195">
        <f>S234*H234</f>
        <v>0</v>
      </c>
      <c r="U234" s="33"/>
      <c r="V234" s="33"/>
      <c r="W234" s="33"/>
      <c r="X234" s="33"/>
      <c r="Y234" s="33"/>
      <c r="Z234" s="33"/>
      <c r="AA234" s="33"/>
      <c r="AB234" s="33"/>
      <c r="AC234" s="33"/>
      <c r="AD234" s="33"/>
      <c r="AE234" s="33"/>
      <c r="AR234" s="196" t="s">
        <v>158</v>
      </c>
      <c r="AT234" s="196" t="s">
        <v>153</v>
      </c>
      <c r="AU234" s="196" t="s">
        <v>84</v>
      </c>
      <c r="AY234" s="16" t="s">
        <v>150</v>
      </c>
      <c r="BE234" s="197">
        <f>IF(N234="základní",J234,0)</f>
        <v>0</v>
      </c>
      <c r="BF234" s="197">
        <f>IF(N234="snížená",J234,0)</f>
        <v>0</v>
      </c>
      <c r="BG234" s="197">
        <f>IF(N234="zákl. přenesená",J234,0)</f>
        <v>0</v>
      </c>
      <c r="BH234" s="197">
        <f>IF(N234="sníž. přenesená",J234,0)</f>
        <v>0</v>
      </c>
      <c r="BI234" s="197">
        <f>IF(N234="nulová",J234,0)</f>
        <v>0</v>
      </c>
      <c r="BJ234" s="16" t="s">
        <v>84</v>
      </c>
      <c r="BK234" s="197">
        <f>ROUND(I234*H234,2)</f>
        <v>0</v>
      </c>
      <c r="BL234" s="16" t="s">
        <v>158</v>
      </c>
      <c r="BM234" s="196" t="s">
        <v>967</v>
      </c>
    </row>
    <row r="235" spans="1:65" s="2" customFormat="1" ht="16.5" customHeight="1">
      <c r="A235" s="33"/>
      <c r="B235" s="34"/>
      <c r="C235" s="185" t="s">
        <v>600</v>
      </c>
      <c r="D235" s="185" t="s">
        <v>153</v>
      </c>
      <c r="E235" s="186" t="s">
        <v>1741</v>
      </c>
      <c r="F235" s="187" t="s">
        <v>1742</v>
      </c>
      <c r="G235" s="188" t="s">
        <v>1443</v>
      </c>
      <c r="H235" s="189">
        <v>1</v>
      </c>
      <c r="I235" s="190"/>
      <c r="J235" s="191">
        <f>ROUND(I235*H235,2)</f>
        <v>0</v>
      </c>
      <c r="K235" s="187" t="s">
        <v>1777</v>
      </c>
      <c r="L235" s="38"/>
      <c r="M235" s="192" t="s">
        <v>1</v>
      </c>
      <c r="N235" s="193" t="s">
        <v>41</v>
      </c>
      <c r="O235" s="70"/>
      <c r="P235" s="194">
        <f>O235*H235</f>
        <v>0</v>
      </c>
      <c r="Q235" s="194">
        <v>0</v>
      </c>
      <c r="R235" s="194">
        <f>Q235*H235</f>
        <v>0</v>
      </c>
      <c r="S235" s="194">
        <v>0</v>
      </c>
      <c r="T235" s="195">
        <f>S235*H235</f>
        <v>0</v>
      </c>
      <c r="U235" s="33"/>
      <c r="V235" s="33"/>
      <c r="W235" s="33"/>
      <c r="X235" s="33"/>
      <c r="Y235" s="33"/>
      <c r="Z235" s="33"/>
      <c r="AA235" s="33"/>
      <c r="AB235" s="33"/>
      <c r="AC235" s="33"/>
      <c r="AD235" s="33"/>
      <c r="AE235" s="33"/>
      <c r="AR235" s="196" t="s">
        <v>158</v>
      </c>
      <c r="AT235" s="196" t="s">
        <v>153</v>
      </c>
      <c r="AU235" s="196" t="s">
        <v>84</v>
      </c>
      <c r="AY235" s="16" t="s">
        <v>150</v>
      </c>
      <c r="BE235" s="197">
        <f>IF(N235="základní",J235,0)</f>
        <v>0</v>
      </c>
      <c r="BF235" s="197">
        <f>IF(N235="snížená",J235,0)</f>
        <v>0</v>
      </c>
      <c r="BG235" s="197">
        <f>IF(N235="zákl. přenesená",J235,0)</f>
        <v>0</v>
      </c>
      <c r="BH235" s="197">
        <f>IF(N235="sníž. přenesená",J235,0)</f>
        <v>0</v>
      </c>
      <c r="BI235" s="197">
        <f>IF(N235="nulová",J235,0)</f>
        <v>0</v>
      </c>
      <c r="BJ235" s="16" t="s">
        <v>84</v>
      </c>
      <c r="BK235" s="197">
        <f>ROUND(I235*H235,2)</f>
        <v>0</v>
      </c>
      <c r="BL235" s="16" t="s">
        <v>158</v>
      </c>
      <c r="BM235" s="196" t="s">
        <v>975</v>
      </c>
    </row>
    <row r="236" spans="1:65" s="2" customFormat="1" ht="33" customHeight="1">
      <c r="A236" s="33"/>
      <c r="B236" s="34"/>
      <c r="C236" s="185" t="s">
        <v>604</v>
      </c>
      <c r="D236" s="185" t="s">
        <v>153</v>
      </c>
      <c r="E236" s="186" t="s">
        <v>1743</v>
      </c>
      <c r="F236" s="187" t="s">
        <v>1744</v>
      </c>
      <c r="G236" s="188" t="s">
        <v>1443</v>
      </c>
      <c r="H236" s="189">
        <v>1</v>
      </c>
      <c r="I236" s="190"/>
      <c r="J236" s="191">
        <f>ROUND(I236*H236,2)</f>
        <v>0</v>
      </c>
      <c r="K236" s="187" t="s">
        <v>1777</v>
      </c>
      <c r="L236" s="38"/>
      <c r="M236" s="192" t="s">
        <v>1</v>
      </c>
      <c r="N236" s="193" t="s">
        <v>41</v>
      </c>
      <c r="O236" s="70"/>
      <c r="P236" s="194">
        <f>O236*H236</f>
        <v>0</v>
      </c>
      <c r="Q236" s="194">
        <v>0</v>
      </c>
      <c r="R236" s="194">
        <f>Q236*H236</f>
        <v>0</v>
      </c>
      <c r="S236" s="194">
        <v>0</v>
      </c>
      <c r="T236" s="195">
        <f>S236*H236</f>
        <v>0</v>
      </c>
      <c r="U236" s="33"/>
      <c r="V236" s="33"/>
      <c r="W236" s="33"/>
      <c r="X236" s="33"/>
      <c r="Y236" s="33"/>
      <c r="Z236" s="33"/>
      <c r="AA236" s="33"/>
      <c r="AB236" s="33"/>
      <c r="AC236" s="33"/>
      <c r="AD236" s="33"/>
      <c r="AE236" s="33"/>
      <c r="AR236" s="196" t="s">
        <v>158</v>
      </c>
      <c r="AT236" s="196" t="s">
        <v>153</v>
      </c>
      <c r="AU236" s="196" t="s">
        <v>84</v>
      </c>
      <c r="AY236" s="16" t="s">
        <v>150</v>
      </c>
      <c r="BE236" s="197">
        <f>IF(N236="základní",J236,0)</f>
        <v>0</v>
      </c>
      <c r="BF236" s="197">
        <f>IF(N236="snížená",J236,0)</f>
        <v>0</v>
      </c>
      <c r="BG236" s="197">
        <f>IF(N236="zákl. přenesená",J236,0)</f>
        <v>0</v>
      </c>
      <c r="BH236" s="197">
        <f>IF(N236="sníž. přenesená",J236,0)</f>
        <v>0</v>
      </c>
      <c r="BI236" s="197">
        <f>IF(N236="nulová",J236,0)</f>
        <v>0</v>
      </c>
      <c r="BJ236" s="16" t="s">
        <v>84</v>
      </c>
      <c r="BK236" s="197">
        <f>ROUND(I236*H236,2)</f>
        <v>0</v>
      </c>
      <c r="BL236" s="16" t="s">
        <v>158</v>
      </c>
      <c r="BM236" s="196" t="s">
        <v>998</v>
      </c>
    </row>
    <row r="237" spans="1:65" s="2" customFormat="1" ht="49.15" customHeight="1">
      <c r="A237" s="33"/>
      <c r="B237" s="34"/>
      <c r="C237" s="185" t="s">
        <v>608</v>
      </c>
      <c r="D237" s="185" t="s">
        <v>153</v>
      </c>
      <c r="E237" s="186" t="s">
        <v>1745</v>
      </c>
      <c r="F237" s="187" t="s">
        <v>1746</v>
      </c>
      <c r="G237" s="188" t="s">
        <v>1443</v>
      </c>
      <c r="H237" s="189">
        <v>1</v>
      </c>
      <c r="I237" s="190"/>
      <c r="J237" s="191">
        <f>ROUND(I237*H237,2)</f>
        <v>0</v>
      </c>
      <c r="K237" s="187" t="s">
        <v>1777</v>
      </c>
      <c r="L237" s="38"/>
      <c r="M237" s="236" t="s">
        <v>1</v>
      </c>
      <c r="N237" s="237" t="s">
        <v>41</v>
      </c>
      <c r="O237" s="238"/>
      <c r="P237" s="239">
        <f>O237*H237</f>
        <v>0</v>
      </c>
      <c r="Q237" s="239">
        <v>0</v>
      </c>
      <c r="R237" s="239">
        <f>Q237*H237</f>
        <v>0</v>
      </c>
      <c r="S237" s="239">
        <v>0</v>
      </c>
      <c r="T237" s="240">
        <f>S237*H237</f>
        <v>0</v>
      </c>
      <c r="U237" s="33"/>
      <c r="V237" s="33"/>
      <c r="W237" s="33"/>
      <c r="X237" s="33"/>
      <c r="Y237" s="33"/>
      <c r="Z237" s="33"/>
      <c r="AA237" s="33"/>
      <c r="AB237" s="33"/>
      <c r="AC237" s="33"/>
      <c r="AD237" s="33"/>
      <c r="AE237" s="33"/>
      <c r="AR237" s="196" t="s">
        <v>158</v>
      </c>
      <c r="AT237" s="196" t="s">
        <v>153</v>
      </c>
      <c r="AU237" s="196" t="s">
        <v>84</v>
      </c>
      <c r="AY237" s="16" t="s">
        <v>150</v>
      </c>
      <c r="BE237" s="197">
        <f>IF(N237="základní",J237,0)</f>
        <v>0</v>
      </c>
      <c r="BF237" s="197">
        <f>IF(N237="snížená",J237,0)</f>
        <v>0</v>
      </c>
      <c r="BG237" s="197">
        <f>IF(N237="zákl. přenesená",J237,0)</f>
        <v>0</v>
      </c>
      <c r="BH237" s="197">
        <f>IF(N237="sníž. přenesená",J237,0)</f>
        <v>0</v>
      </c>
      <c r="BI237" s="197">
        <f>IF(N237="nulová",J237,0)</f>
        <v>0</v>
      </c>
      <c r="BJ237" s="16" t="s">
        <v>84</v>
      </c>
      <c r="BK237" s="197">
        <f>ROUND(I237*H237,2)</f>
        <v>0</v>
      </c>
      <c r="BL237" s="16" t="s">
        <v>158</v>
      </c>
      <c r="BM237" s="196" t="s">
        <v>1008</v>
      </c>
    </row>
    <row r="238" spans="1:65" s="2" customFormat="1" ht="6.95" customHeight="1">
      <c r="A238" s="33"/>
      <c r="B238" s="53"/>
      <c r="C238" s="54"/>
      <c r="D238" s="54"/>
      <c r="E238" s="54"/>
      <c r="F238" s="54"/>
      <c r="G238" s="54"/>
      <c r="H238" s="54"/>
      <c r="I238" s="54"/>
      <c r="J238" s="54"/>
      <c r="K238" s="54"/>
      <c r="L238" s="38"/>
      <c r="M238" s="33"/>
      <c r="O238" s="33"/>
      <c r="P238" s="33"/>
      <c r="Q238" s="33"/>
      <c r="R238" s="33"/>
      <c r="S238" s="33"/>
      <c r="T238" s="33"/>
      <c r="U238" s="33"/>
      <c r="V238" s="33"/>
      <c r="W238" s="33"/>
      <c r="X238" s="33"/>
      <c r="Y238" s="33"/>
      <c r="Z238" s="33"/>
      <c r="AA238" s="33"/>
      <c r="AB238" s="33"/>
      <c r="AC238" s="33"/>
      <c r="AD238" s="33"/>
      <c r="AE238" s="33"/>
    </row>
  </sheetData>
  <sheetProtection password="C1E4" sheet="1" objects="1" scenarios="1" formatColumns="0" formatRows="0" autoFilter="0"/>
  <autoFilter ref="C124:K237"/>
  <mergeCells count="9">
    <mergeCell ref="E87:H87"/>
    <mergeCell ref="E115:H115"/>
    <mergeCell ref="E117:H117"/>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4"/>
  <sheetViews>
    <sheetView showGridLines="0" workbookViewId="0">
      <selection activeCell="K131" sqref="K131"/>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1"/>
      <c r="M2" s="241"/>
      <c r="N2" s="241"/>
      <c r="O2" s="241"/>
      <c r="P2" s="241"/>
      <c r="Q2" s="241"/>
      <c r="R2" s="241"/>
      <c r="S2" s="241"/>
      <c r="T2" s="241"/>
      <c r="U2" s="241"/>
      <c r="V2" s="241"/>
      <c r="AT2" s="16" t="s">
        <v>95</v>
      </c>
    </row>
    <row r="3" spans="1:46" s="1" customFormat="1" ht="6.95" customHeight="1">
      <c r="B3" s="107"/>
      <c r="C3" s="108"/>
      <c r="D3" s="108"/>
      <c r="E3" s="108"/>
      <c r="F3" s="108"/>
      <c r="G3" s="108"/>
      <c r="H3" s="108"/>
      <c r="I3" s="108"/>
      <c r="J3" s="108"/>
      <c r="K3" s="108"/>
      <c r="L3" s="19"/>
      <c r="AT3" s="16" t="s">
        <v>86</v>
      </c>
    </row>
    <row r="4" spans="1:46" s="1" customFormat="1" ht="24.95" customHeight="1">
      <c r="B4" s="19"/>
      <c r="D4" s="109" t="s">
        <v>96</v>
      </c>
      <c r="L4" s="19"/>
      <c r="M4" s="110" t="s">
        <v>10</v>
      </c>
      <c r="AT4" s="16" t="s">
        <v>4</v>
      </c>
    </row>
    <row r="5" spans="1:46" s="1" customFormat="1" ht="6.95" customHeight="1">
      <c r="B5" s="19"/>
      <c r="L5" s="19"/>
    </row>
    <row r="6" spans="1:46" s="1" customFormat="1" ht="12" customHeight="1">
      <c r="B6" s="19"/>
      <c r="D6" s="111" t="s">
        <v>16</v>
      </c>
      <c r="L6" s="19"/>
    </row>
    <row r="7" spans="1:46" s="1" customFormat="1" ht="26.25" customHeight="1">
      <c r="B7" s="19"/>
      <c r="E7" s="285" t="str">
        <f>'Rekapitulace zakázky'!K6</f>
        <v>Praha Vršovice ON – dílčí oprava (část západního křídla)</v>
      </c>
      <c r="F7" s="286"/>
      <c r="G7" s="286"/>
      <c r="H7" s="286"/>
      <c r="L7" s="19"/>
    </row>
    <row r="8" spans="1:46" s="2" customFormat="1" ht="12" customHeight="1">
      <c r="A8" s="33"/>
      <c r="B8" s="38"/>
      <c r="C8" s="33"/>
      <c r="D8" s="111" t="s">
        <v>97</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7" t="s">
        <v>1747</v>
      </c>
      <c r="F9" s="288"/>
      <c r="G9" s="288"/>
      <c r="H9" s="288"/>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17</v>
      </c>
      <c r="E11" s="33"/>
      <c r="F11" s="112" t="s">
        <v>1</v>
      </c>
      <c r="G11" s="33"/>
      <c r="H11" s="33"/>
      <c r="I11" s="111" t="s">
        <v>18</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19</v>
      </c>
      <c r="E12" s="33"/>
      <c r="F12" s="112" t="s">
        <v>20</v>
      </c>
      <c r="G12" s="33"/>
      <c r="H12" s="33"/>
      <c r="I12" s="111" t="s">
        <v>21</v>
      </c>
      <c r="J12" s="113" t="str">
        <f>'Rekapitulace zakázky'!AN8</f>
        <v>5. 4. 2024</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23</v>
      </c>
      <c r="E14" s="33"/>
      <c r="F14" s="33"/>
      <c r="G14" s="33"/>
      <c r="H14" s="33"/>
      <c r="I14" s="111" t="s">
        <v>24</v>
      </c>
      <c r="J14" s="112" t="s">
        <v>25</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26</v>
      </c>
      <c r="F15" s="33"/>
      <c r="G15" s="33"/>
      <c r="H15" s="33"/>
      <c r="I15" s="111" t="s">
        <v>27</v>
      </c>
      <c r="J15" s="112" t="s">
        <v>28</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29</v>
      </c>
      <c r="E17" s="33"/>
      <c r="F17" s="33"/>
      <c r="G17" s="33"/>
      <c r="H17" s="33"/>
      <c r="I17" s="111" t="s">
        <v>24</v>
      </c>
      <c r="J17" s="29" t="str">
        <f>'Rekapitulace zakázky'!AN13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9" t="str">
        <f>'Rekapitulace zakázky'!E14</f>
        <v>Vyplň údaj</v>
      </c>
      <c r="F18" s="290"/>
      <c r="G18" s="290"/>
      <c r="H18" s="290"/>
      <c r="I18" s="111" t="s">
        <v>27</v>
      </c>
      <c r="J18" s="29" t="str">
        <f>'Rekapitulace zakázky'!AN14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31</v>
      </c>
      <c r="E20" s="33"/>
      <c r="F20" s="33"/>
      <c r="G20" s="33"/>
      <c r="H20" s="33"/>
      <c r="I20" s="111" t="s">
        <v>24</v>
      </c>
      <c r="J20" s="112" t="s">
        <v>1</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
        <v>32</v>
      </c>
      <c r="F21" s="33"/>
      <c r="G21" s="33"/>
      <c r="H21" s="33"/>
      <c r="I21" s="111" t="s">
        <v>27</v>
      </c>
      <c r="J21" s="112" t="s">
        <v>1</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34</v>
      </c>
      <c r="E23" s="33"/>
      <c r="F23" s="33"/>
      <c r="G23" s="33"/>
      <c r="H23" s="33"/>
      <c r="I23" s="111" t="s">
        <v>24</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32</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35</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1" t="s">
        <v>1</v>
      </c>
      <c r="F27" s="291"/>
      <c r="G27" s="291"/>
      <c r="H27" s="291"/>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36</v>
      </c>
      <c r="E30" s="33"/>
      <c r="F30" s="33"/>
      <c r="G30" s="33"/>
      <c r="H30" s="33"/>
      <c r="I30" s="33"/>
      <c r="J30" s="119">
        <f>ROUND(J121,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38</v>
      </c>
      <c r="G32" s="33"/>
      <c r="H32" s="33"/>
      <c r="I32" s="120" t="s">
        <v>37</v>
      </c>
      <c r="J32" s="120" t="s">
        <v>39</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40</v>
      </c>
      <c r="E33" s="111" t="s">
        <v>41</v>
      </c>
      <c r="F33" s="122">
        <f>ROUND((SUM(BE121:BE133)),  2)</f>
        <v>0</v>
      </c>
      <c r="G33" s="33"/>
      <c r="H33" s="33"/>
      <c r="I33" s="123">
        <v>0.21</v>
      </c>
      <c r="J33" s="122">
        <f>ROUND(((SUM(BE121:BE133))*I33),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42</v>
      </c>
      <c r="F34" s="122">
        <f>ROUND((SUM(BF121:BF133)),  2)</f>
        <v>0</v>
      </c>
      <c r="G34" s="33"/>
      <c r="H34" s="33"/>
      <c r="I34" s="123">
        <v>0.12</v>
      </c>
      <c r="J34" s="122">
        <f>ROUND(((SUM(BF121:BF133))*I34),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43</v>
      </c>
      <c r="F35" s="122">
        <f>ROUND((SUM(BG121:BG133)),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44</v>
      </c>
      <c r="F36" s="122">
        <f>ROUND((SUM(BH121:BH133)),  2)</f>
        <v>0</v>
      </c>
      <c r="G36" s="33"/>
      <c r="H36" s="33"/>
      <c r="I36" s="123">
        <v>0.12</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45</v>
      </c>
      <c r="F37" s="122">
        <f>ROUND((SUM(BI121:BI133)),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46</v>
      </c>
      <c r="E39" s="126"/>
      <c r="F39" s="126"/>
      <c r="G39" s="127" t="s">
        <v>47</v>
      </c>
      <c r="H39" s="128" t="s">
        <v>48</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49</v>
      </c>
      <c r="E50" s="132"/>
      <c r="F50" s="132"/>
      <c r="G50" s="131" t="s">
        <v>50</v>
      </c>
      <c r="H50" s="132"/>
      <c r="I50" s="132"/>
      <c r="J50" s="132"/>
      <c r="K50" s="132"/>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2.75">
      <c r="A61" s="33"/>
      <c r="B61" s="38"/>
      <c r="C61" s="33"/>
      <c r="D61" s="133" t="s">
        <v>51</v>
      </c>
      <c r="E61" s="134"/>
      <c r="F61" s="135" t="s">
        <v>52</v>
      </c>
      <c r="G61" s="133" t="s">
        <v>51</v>
      </c>
      <c r="H61" s="134"/>
      <c r="I61" s="134"/>
      <c r="J61" s="136" t="s">
        <v>52</v>
      </c>
      <c r="K61" s="134"/>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2.75">
      <c r="A65" s="33"/>
      <c r="B65" s="38"/>
      <c r="C65" s="33"/>
      <c r="D65" s="131" t="s">
        <v>53</v>
      </c>
      <c r="E65" s="137"/>
      <c r="F65" s="137"/>
      <c r="G65" s="131" t="s">
        <v>54</v>
      </c>
      <c r="H65" s="137"/>
      <c r="I65" s="137"/>
      <c r="J65" s="137"/>
      <c r="K65" s="137"/>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2.75">
      <c r="A76" s="33"/>
      <c r="B76" s="38"/>
      <c r="C76" s="33"/>
      <c r="D76" s="133" t="s">
        <v>51</v>
      </c>
      <c r="E76" s="134"/>
      <c r="F76" s="135" t="s">
        <v>52</v>
      </c>
      <c r="G76" s="133" t="s">
        <v>51</v>
      </c>
      <c r="H76" s="134"/>
      <c r="I76" s="134"/>
      <c r="J76" s="136" t="s">
        <v>52</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99</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customHeight="1">
      <c r="A85" s="33"/>
      <c r="B85" s="34"/>
      <c r="C85" s="35"/>
      <c r="D85" s="35"/>
      <c r="E85" s="283" t="str">
        <f>E7</f>
        <v>Praha Vršovice ON – dílčí oprava (část západního křídla)</v>
      </c>
      <c r="F85" s="284"/>
      <c r="G85" s="284"/>
      <c r="H85" s="284"/>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97</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63" t="str">
        <f>E9</f>
        <v>004 - Vedlejší rozpočtové náklady</v>
      </c>
      <c r="F87" s="282"/>
      <c r="G87" s="282"/>
      <c r="H87" s="282"/>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19</v>
      </c>
      <c r="D89" s="35"/>
      <c r="E89" s="35"/>
      <c r="F89" s="26" t="str">
        <f>F12</f>
        <v>žst. Praha Vršovice</v>
      </c>
      <c r="G89" s="35"/>
      <c r="H89" s="35"/>
      <c r="I89" s="28" t="s">
        <v>21</v>
      </c>
      <c r="J89" s="65" t="str">
        <f>IF(J12="","",J12)</f>
        <v>5. 4. 2024</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23</v>
      </c>
      <c r="D91" s="35"/>
      <c r="E91" s="35"/>
      <c r="F91" s="26" t="str">
        <f>E15</f>
        <v>Správa železnic, státní organizace</v>
      </c>
      <c r="G91" s="35"/>
      <c r="H91" s="35"/>
      <c r="I91" s="28" t="s">
        <v>31</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29</v>
      </c>
      <c r="D92" s="35"/>
      <c r="E92" s="35"/>
      <c r="F92" s="26" t="str">
        <f>IF(E18="","",E18)</f>
        <v>Vyplň údaj</v>
      </c>
      <c r="G92" s="35"/>
      <c r="H92" s="35"/>
      <c r="I92" s="28" t="s">
        <v>34</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100</v>
      </c>
      <c r="D94" s="143"/>
      <c r="E94" s="143"/>
      <c r="F94" s="143"/>
      <c r="G94" s="143"/>
      <c r="H94" s="143"/>
      <c r="I94" s="143"/>
      <c r="J94" s="144" t="s">
        <v>101</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102</v>
      </c>
      <c r="D96" s="35"/>
      <c r="E96" s="35"/>
      <c r="F96" s="35"/>
      <c r="G96" s="35"/>
      <c r="H96" s="35"/>
      <c r="I96" s="35"/>
      <c r="J96" s="83">
        <f>J121</f>
        <v>0</v>
      </c>
      <c r="K96" s="35"/>
      <c r="L96" s="50"/>
      <c r="S96" s="33"/>
      <c r="T96" s="33"/>
      <c r="U96" s="33"/>
      <c r="V96" s="33"/>
      <c r="W96" s="33"/>
      <c r="X96" s="33"/>
      <c r="Y96" s="33"/>
      <c r="Z96" s="33"/>
      <c r="AA96" s="33"/>
      <c r="AB96" s="33"/>
      <c r="AC96" s="33"/>
      <c r="AD96" s="33"/>
      <c r="AE96" s="33"/>
      <c r="AU96" s="16" t="s">
        <v>103</v>
      </c>
    </row>
    <row r="97" spans="1:31" s="9" customFormat="1" ht="24.95" customHeight="1">
      <c r="B97" s="146"/>
      <c r="C97" s="147"/>
      <c r="D97" s="148" t="s">
        <v>1748</v>
      </c>
      <c r="E97" s="149"/>
      <c r="F97" s="149"/>
      <c r="G97" s="149"/>
      <c r="H97" s="149"/>
      <c r="I97" s="149"/>
      <c r="J97" s="150">
        <f>J122</f>
        <v>0</v>
      </c>
      <c r="K97" s="147"/>
      <c r="L97" s="151"/>
    </row>
    <row r="98" spans="1:31" s="10" customFormat="1" ht="19.899999999999999" customHeight="1">
      <c r="B98" s="152"/>
      <c r="C98" s="153"/>
      <c r="D98" s="154" t="s">
        <v>1749</v>
      </c>
      <c r="E98" s="155"/>
      <c r="F98" s="155"/>
      <c r="G98" s="155"/>
      <c r="H98" s="155"/>
      <c r="I98" s="155"/>
      <c r="J98" s="156">
        <f>J123</f>
        <v>0</v>
      </c>
      <c r="K98" s="153"/>
      <c r="L98" s="157"/>
    </row>
    <row r="99" spans="1:31" s="10" customFormat="1" ht="19.899999999999999" customHeight="1">
      <c r="B99" s="152"/>
      <c r="C99" s="153"/>
      <c r="D99" s="154" t="s">
        <v>1750</v>
      </c>
      <c r="E99" s="155"/>
      <c r="F99" s="155"/>
      <c r="G99" s="155"/>
      <c r="H99" s="155"/>
      <c r="I99" s="155"/>
      <c r="J99" s="156">
        <f>J126</f>
        <v>0</v>
      </c>
      <c r="K99" s="153"/>
      <c r="L99" s="157"/>
    </row>
    <row r="100" spans="1:31" s="10" customFormat="1" ht="19.899999999999999" customHeight="1">
      <c r="B100" s="152"/>
      <c r="C100" s="153"/>
      <c r="D100" s="154" t="s">
        <v>1751</v>
      </c>
      <c r="E100" s="155"/>
      <c r="F100" s="155"/>
      <c r="G100" s="155"/>
      <c r="H100" s="155"/>
      <c r="I100" s="155"/>
      <c r="J100" s="156">
        <f>J129</f>
        <v>0</v>
      </c>
      <c r="K100" s="153"/>
      <c r="L100" s="157"/>
    </row>
    <row r="101" spans="1:31" s="10" customFormat="1" ht="19.899999999999999" customHeight="1">
      <c r="B101" s="152"/>
      <c r="C101" s="153"/>
      <c r="D101" s="154" t="s">
        <v>1752</v>
      </c>
      <c r="E101" s="155"/>
      <c r="F101" s="155"/>
      <c r="G101" s="155"/>
      <c r="H101" s="155"/>
      <c r="I101" s="155"/>
      <c r="J101" s="156">
        <f>J132</f>
        <v>0</v>
      </c>
      <c r="K101" s="153"/>
      <c r="L101" s="157"/>
    </row>
    <row r="102" spans="1:31" s="2" customFormat="1" ht="21.75"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31" s="2" customFormat="1" ht="6.95"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7" spans="1:31" s="2" customFormat="1" ht="6.95"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31" s="2" customFormat="1" ht="24.95" customHeight="1">
      <c r="A108" s="33"/>
      <c r="B108" s="34"/>
      <c r="C108" s="22" t="s">
        <v>135</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6.95"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26.25" customHeight="1">
      <c r="A111" s="33"/>
      <c r="B111" s="34"/>
      <c r="C111" s="35"/>
      <c r="D111" s="35"/>
      <c r="E111" s="283" t="str">
        <f>E7</f>
        <v>Praha Vršovice ON – dílčí oprava (část západního křídla)</v>
      </c>
      <c r="F111" s="284"/>
      <c r="G111" s="284"/>
      <c r="H111" s="284"/>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97</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63" t="str">
        <f>E9</f>
        <v>004 - Vedlejší rozpočtové náklady</v>
      </c>
      <c r="F113" s="282"/>
      <c r="G113" s="282"/>
      <c r="H113" s="282"/>
      <c r="I113" s="35"/>
      <c r="J113" s="35"/>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19</v>
      </c>
      <c r="D115" s="35"/>
      <c r="E115" s="35"/>
      <c r="F115" s="26" t="str">
        <f>F12</f>
        <v>žst. Praha Vršovice</v>
      </c>
      <c r="G115" s="35"/>
      <c r="H115" s="35"/>
      <c r="I115" s="28" t="s">
        <v>21</v>
      </c>
      <c r="J115" s="65" t="str">
        <f>IF(J12="","",J12)</f>
        <v>5. 4. 2024</v>
      </c>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23</v>
      </c>
      <c r="D117" s="35"/>
      <c r="E117" s="35"/>
      <c r="F117" s="26" t="str">
        <f>E15</f>
        <v>Správa železnic, státní organizace</v>
      </c>
      <c r="G117" s="35"/>
      <c r="H117" s="35"/>
      <c r="I117" s="28" t="s">
        <v>31</v>
      </c>
      <c r="J117" s="31" t="str">
        <f>E21</f>
        <v xml:space="preserve"> </v>
      </c>
      <c r="K117" s="35"/>
      <c r="L117" s="50"/>
      <c r="S117" s="33"/>
      <c r="T117" s="33"/>
      <c r="U117" s="33"/>
      <c r="V117" s="33"/>
      <c r="W117" s="33"/>
      <c r="X117" s="33"/>
      <c r="Y117" s="33"/>
      <c r="Z117" s="33"/>
      <c r="AA117" s="33"/>
      <c r="AB117" s="33"/>
      <c r="AC117" s="33"/>
      <c r="AD117" s="33"/>
      <c r="AE117" s="33"/>
    </row>
    <row r="118" spans="1:65" s="2" customFormat="1" ht="15.2" customHeight="1">
      <c r="A118" s="33"/>
      <c r="B118" s="34"/>
      <c r="C118" s="28" t="s">
        <v>29</v>
      </c>
      <c r="D118" s="35"/>
      <c r="E118" s="35"/>
      <c r="F118" s="26" t="str">
        <f>IF(E18="","",E18)</f>
        <v>Vyplň údaj</v>
      </c>
      <c r="G118" s="35"/>
      <c r="H118" s="35"/>
      <c r="I118" s="28" t="s">
        <v>34</v>
      </c>
      <c r="J118" s="31" t="str">
        <f>E24</f>
        <v xml:space="preserve"> </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11" customFormat="1" ht="29.25" customHeight="1">
      <c r="A120" s="158"/>
      <c r="B120" s="159"/>
      <c r="C120" s="160" t="s">
        <v>136</v>
      </c>
      <c r="D120" s="161" t="s">
        <v>61</v>
      </c>
      <c r="E120" s="161" t="s">
        <v>57</v>
      </c>
      <c r="F120" s="161" t="s">
        <v>58</v>
      </c>
      <c r="G120" s="161" t="s">
        <v>137</v>
      </c>
      <c r="H120" s="161" t="s">
        <v>138</v>
      </c>
      <c r="I120" s="161" t="s">
        <v>139</v>
      </c>
      <c r="J120" s="161" t="s">
        <v>101</v>
      </c>
      <c r="K120" s="162" t="s">
        <v>140</v>
      </c>
      <c r="L120" s="163"/>
      <c r="M120" s="74" t="s">
        <v>1</v>
      </c>
      <c r="N120" s="75" t="s">
        <v>40</v>
      </c>
      <c r="O120" s="75" t="s">
        <v>141</v>
      </c>
      <c r="P120" s="75" t="s">
        <v>142</v>
      </c>
      <c r="Q120" s="75" t="s">
        <v>143</v>
      </c>
      <c r="R120" s="75" t="s">
        <v>144</v>
      </c>
      <c r="S120" s="75" t="s">
        <v>145</v>
      </c>
      <c r="T120" s="76" t="s">
        <v>146</v>
      </c>
      <c r="U120" s="158"/>
      <c r="V120" s="158"/>
      <c r="W120" s="158"/>
      <c r="X120" s="158"/>
      <c r="Y120" s="158"/>
      <c r="Z120" s="158"/>
      <c r="AA120" s="158"/>
      <c r="AB120" s="158"/>
      <c r="AC120" s="158"/>
      <c r="AD120" s="158"/>
      <c r="AE120" s="158"/>
    </row>
    <row r="121" spans="1:65" s="2" customFormat="1" ht="22.9" customHeight="1">
      <c r="A121" s="33"/>
      <c r="B121" s="34"/>
      <c r="C121" s="81" t="s">
        <v>147</v>
      </c>
      <c r="D121" s="35"/>
      <c r="E121" s="35"/>
      <c r="F121" s="35"/>
      <c r="G121" s="35"/>
      <c r="H121" s="35"/>
      <c r="I121" s="35"/>
      <c r="J121" s="164">
        <f>BK121</f>
        <v>0</v>
      </c>
      <c r="K121" s="35"/>
      <c r="L121" s="38"/>
      <c r="M121" s="77"/>
      <c r="N121" s="165"/>
      <c r="O121" s="78"/>
      <c r="P121" s="166">
        <f>P122</f>
        <v>0</v>
      </c>
      <c r="Q121" s="78"/>
      <c r="R121" s="166">
        <f>R122</f>
        <v>0</v>
      </c>
      <c r="S121" s="78"/>
      <c r="T121" s="167">
        <f>T122</f>
        <v>0</v>
      </c>
      <c r="U121" s="33"/>
      <c r="V121" s="33"/>
      <c r="W121" s="33"/>
      <c r="X121" s="33"/>
      <c r="Y121" s="33"/>
      <c r="Z121" s="33"/>
      <c r="AA121" s="33"/>
      <c r="AB121" s="33"/>
      <c r="AC121" s="33"/>
      <c r="AD121" s="33"/>
      <c r="AE121" s="33"/>
      <c r="AT121" s="16" t="s">
        <v>75</v>
      </c>
      <c r="AU121" s="16" t="s">
        <v>103</v>
      </c>
      <c r="BK121" s="168">
        <f>BK122</f>
        <v>0</v>
      </c>
    </row>
    <row r="122" spans="1:65" s="12" customFormat="1" ht="25.9" customHeight="1">
      <c r="B122" s="169"/>
      <c r="C122" s="170"/>
      <c r="D122" s="171" t="s">
        <v>75</v>
      </c>
      <c r="E122" s="172" t="s">
        <v>1753</v>
      </c>
      <c r="F122" s="172" t="s">
        <v>94</v>
      </c>
      <c r="G122" s="170"/>
      <c r="H122" s="170"/>
      <c r="I122" s="173"/>
      <c r="J122" s="174">
        <f>BK122</f>
        <v>0</v>
      </c>
      <c r="K122" s="170"/>
      <c r="L122" s="175"/>
      <c r="M122" s="176"/>
      <c r="N122" s="177"/>
      <c r="O122" s="177"/>
      <c r="P122" s="178">
        <f>P123+P126+P129+P132</f>
        <v>0</v>
      </c>
      <c r="Q122" s="177"/>
      <c r="R122" s="178">
        <f>R123+R126+R129+R132</f>
        <v>0</v>
      </c>
      <c r="S122" s="177"/>
      <c r="T122" s="179">
        <f>T123+T126+T129+T132</f>
        <v>0</v>
      </c>
      <c r="AR122" s="180" t="s">
        <v>174</v>
      </c>
      <c r="AT122" s="181" t="s">
        <v>75</v>
      </c>
      <c r="AU122" s="181" t="s">
        <v>76</v>
      </c>
      <c r="AY122" s="180" t="s">
        <v>150</v>
      </c>
      <c r="BK122" s="182">
        <f>BK123+BK126+BK129+BK132</f>
        <v>0</v>
      </c>
    </row>
    <row r="123" spans="1:65" s="12" customFormat="1" ht="22.9" customHeight="1">
      <c r="B123" s="169"/>
      <c r="C123" s="170"/>
      <c r="D123" s="171" t="s">
        <v>75</v>
      </c>
      <c r="E123" s="183" t="s">
        <v>1754</v>
      </c>
      <c r="F123" s="183" t="s">
        <v>1755</v>
      </c>
      <c r="G123" s="170"/>
      <c r="H123" s="170"/>
      <c r="I123" s="173"/>
      <c r="J123" s="184">
        <f>BK123</f>
        <v>0</v>
      </c>
      <c r="K123" s="170"/>
      <c r="L123" s="175"/>
      <c r="M123" s="176"/>
      <c r="N123" s="177"/>
      <c r="O123" s="177"/>
      <c r="P123" s="178">
        <f>SUM(P124:P125)</f>
        <v>0</v>
      </c>
      <c r="Q123" s="177"/>
      <c r="R123" s="178">
        <f>SUM(R124:R125)</f>
        <v>0</v>
      </c>
      <c r="S123" s="177"/>
      <c r="T123" s="179">
        <f>SUM(T124:T125)</f>
        <v>0</v>
      </c>
      <c r="AR123" s="180" t="s">
        <v>174</v>
      </c>
      <c r="AT123" s="181" t="s">
        <v>75</v>
      </c>
      <c r="AU123" s="181" t="s">
        <v>84</v>
      </c>
      <c r="AY123" s="180" t="s">
        <v>150</v>
      </c>
      <c r="BK123" s="182">
        <f>SUM(BK124:BK125)</f>
        <v>0</v>
      </c>
    </row>
    <row r="124" spans="1:65" s="2" customFormat="1" ht="24.2" customHeight="1">
      <c r="A124" s="33"/>
      <c r="B124" s="34"/>
      <c r="C124" s="185" t="s">
        <v>84</v>
      </c>
      <c r="D124" s="185" t="s">
        <v>153</v>
      </c>
      <c r="E124" s="186" t="s">
        <v>1756</v>
      </c>
      <c r="F124" s="187" t="s">
        <v>1755</v>
      </c>
      <c r="G124" s="188" t="s">
        <v>1757</v>
      </c>
      <c r="H124" s="189">
        <v>1</v>
      </c>
      <c r="I124" s="190"/>
      <c r="J124" s="191">
        <f>ROUND(I124*H124,2)</f>
        <v>0</v>
      </c>
      <c r="K124" s="187" t="s">
        <v>157</v>
      </c>
      <c r="L124" s="38"/>
      <c r="M124" s="192" t="s">
        <v>1</v>
      </c>
      <c r="N124" s="193" t="s">
        <v>41</v>
      </c>
      <c r="O124" s="70"/>
      <c r="P124" s="194">
        <f>O124*H124</f>
        <v>0</v>
      </c>
      <c r="Q124" s="194">
        <v>0</v>
      </c>
      <c r="R124" s="194">
        <f>Q124*H124</f>
        <v>0</v>
      </c>
      <c r="S124" s="194">
        <v>0</v>
      </c>
      <c r="T124" s="195">
        <f>S124*H124</f>
        <v>0</v>
      </c>
      <c r="U124" s="33"/>
      <c r="V124" s="33"/>
      <c r="W124" s="33"/>
      <c r="X124" s="33"/>
      <c r="Y124" s="33"/>
      <c r="Z124" s="33"/>
      <c r="AA124" s="33"/>
      <c r="AB124" s="33"/>
      <c r="AC124" s="33"/>
      <c r="AD124" s="33"/>
      <c r="AE124" s="33"/>
      <c r="AR124" s="196" t="s">
        <v>1758</v>
      </c>
      <c r="AT124" s="196" t="s">
        <v>153</v>
      </c>
      <c r="AU124" s="196" t="s">
        <v>86</v>
      </c>
      <c r="AY124" s="16" t="s">
        <v>150</v>
      </c>
      <c r="BE124" s="197">
        <f>IF(N124="základní",J124,0)</f>
        <v>0</v>
      </c>
      <c r="BF124" s="197">
        <f>IF(N124="snížená",J124,0)</f>
        <v>0</v>
      </c>
      <c r="BG124" s="197">
        <f>IF(N124="zákl. přenesená",J124,0)</f>
        <v>0</v>
      </c>
      <c r="BH124" s="197">
        <f>IF(N124="sníž. přenesená",J124,0)</f>
        <v>0</v>
      </c>
      <c r="BI124" s="197">
        <f>IF(N124="nulová",J124,0)</f>
        <v>0</v>
      </c>
      <c r="BJ124" s="16" t="s">
        <v>84</v>
      </c>
      <c r="BK124" s="197">
        <f>ROUND(I124*H124,2)</f>
        <v>0</v>
      </c>
      <c r="BL124" s="16" t="s">
        <v>1758</v>
      </c>
      <c r="BM124" s="196" t="s">
        <v>1759</v>
      </c>
    </row>
    <row r="125" spans="1:65" s="2" customFormat="1" ht="136.5">
      <c r="A125" s="33"/>
      <c r="B125" s="34"/>
      <c r="C125" s="35"/>
      <c r="D125" s="200" t="s">
        <v>262</v>
      </c>
      <c r="E125" s="35"/>
      <c r="F125" s="221" t="s">
        <v>1760</v>
      </c>
      <c r="G125" s="35"/>
      <c r="H125" s="35"/>
      <c r="I125" s="222"/>
      <c r="J125" s="35"/>
      <c r="K125" s="35"/>
      <c r="L125" s="38"/>
      <c r="M125" s="223"/>
      <c r="N125" s="224"/>
      <c r="O125" s="70"/>
      <c r="P125" s="70"/>
      <c r="Q125" s="70"/>
      <c r="R125" s="70"/>
      <c r="S125" s="70"/>
      <c r="T125" s="71"/>
      <c r="U125" s="33"/>
      <c r="V125" s="33"/>
      <c r="W125" s="33"/>
      <c r="X125" s="33"/>
      <c r="Y125" s="33"/>
      <c r="Z125" s="33"/>
      <c r="AA125" s="33"/>
      <c r="AB125" s="33"/>
      <c r="AC125" s="33"/>
      <c r="AD125" s="33"/>
      <c r="AE125" s="33"/>
      <c r="AT125" s="16" t="s">
        <v>262</v>
      </c>
      <c r="AU125" s="16" t="s">
        <v>86</v>
      </c>
    </row>
    <row r="126" spans="1:65" s="12" customFormat="1" ht="22.9" customHeight="1">
      <c r="B126" s="169"/>
      <c r="C126" s="170"/>
      <c r="D126" s="171" t="s">
        <v>75</v>
      </c>
      <c r="E126" s="183" t="s">
        <v>1761</v>
      </c>
      <c r="F126" s="183" t="s">
        <v>1762</v>
      </c>
      <c r="G126" s="170"/>
      <c r="H126" s="170"/>
      <c r="I126" s="173"/>
      <c r="J126" s="184">
        <f>BK126</f>
        <v>0</v>
      </c>
      <c r="K126" s="170"/>
      <c r="L126" s="175"/>
      <c r="M126" s="176"/>
      <c r="N126" s="177"/>
      <c r="O126" s="177"/>
      <c r="P126" s="178">
        <f>SUM(P127:P128)</f>
        <v>0</v>
      </c>
      <c r="Q126" s="177"/>
      <c r="R126" s="178">
        <f>SUM(R127:R128)</f>
        <v>0</v>
      </c>
      <c r="S126" s="177"/>
      <c r="T126" s="179">
        <f>SUM(T127:T128)</f>
        <v>0</v>
      </c>
      <c r="AR126" s="180" t="s">
        <v>174</v>
      </c>
      <c r="AT126" s="181" t="s">
        <v>75</v>
      </c>
      <c r="AU126" s="181" t="s">
        <v>84</v>
      </c>
      <c r="AY126" s="180" t="s">
        <v>150</v>
      </c>
      <c r="BK126" s="182">
        <f>SUM(BK127:BK128)</f>
        <v>0</v>
      </c>
    </row>
    <row r="127" spans="1:65" s="2" customFormat="1" ht="16.5" customHeight="1">
      <c r="A127" s="33"/>
      <c r="B127" s="34"/>
      <c r="C127" s="185" t="s">
        <v>86</v>
      </c>
      <c r="D127" s="185" t="s">
        <v>153</v>
      </c>
      <c r="E127" s="186" t="s">
        <v>1763</v>
      </c>
      <c r="F127" s="187" t="s">
        <v>1762</v>
      </c>
      <c r="G127" s="188" t="s">
        <v>1757</v>
      </c>
      <c r="H127" s="189">
        <v>1</v>
      </c>
      <c r="I127" s="190"/>
      <c r="J127" s="191">
        <f>ROUND(I127*H127,2)</f>
        <v>0</v>
      </c>
      <c r="K127" s="187" t="s">
        <v>157</v>
      </c>
      <c r="L127" s="38"/>
      <c r="M127" s="192" t="s">
        <v>1</v>
      </c>
      <c r="N127" s="193" t="s">
        <v>41</v>
      </c>
      <c r="O127" s="70"/>
      <c r="P127" s="194">
        <f>O127*H127</f>
        <v>0</v>
      </c>
      <c r="Q127" s="194">
        <v>0</v>
      </c>
      <c r="R127" s="194">
        <f>Q127*H127</f>
        <v>0</v>
      </c>
      <c r="S127" s="194">
        <v>0</v>
      </c>
      <c r="T127" s="195">
        <f>S127*H127</f>
        <v>0</v>
      </c>
      <c r="U127" s="33"/>
      <c r="V127" s="33"/>
      <c r="W127" s="33"/>
      <c r="X127" s="33"/>
      <c r="Y127" s="33"/>
      <c r="Z127" s="33"/>
      <c r="AA127" s="33"/>
      <c r="AB127" s="33"/>
      <c r="AC127" s="33"/>
      <c r="AD127" s="33"/>
      <c r="AE127" s="33"/>
      <c r="AR127" s="196" t="s">
        <v>1758</v>
      </c>
      <c r="AT127" s="196" t="s">
        <v>153</v>
      </c>
      <c r="AU127" s="196" t="s">
        <v>86</v>
      </c>
      <c r="AY127" s="16" t="s">
        <v>150</v>
      </c>
      <c r="BE127" s="197">
        <f>IF(N127="základní",J127,0)</f>
        <v>0</v>
      </c>
      <c r="BF127" s="197">
        <f>IF(N127="snížená",J127,0)</f>
        <v>0</v>
      </c>
      <c r="BG127" s="197">
        <f>IF(N127="zákl. přenesená",J127,0)</f>
        <v>0</v>
      </c>
      <c r="BH127" s="197">
        <f>IF(N127="sníž. přenesená",J127,0)</f>
        <v>0</v>
      </c>
      <c r="BI127" s="197">
        <f>IF(N127="nulová",J127,0)</f>
        <v>0</v>
      </c>
      <c r="BJ127" s="16" t="s">
        <v>84</v>
      </c>
      <c r="BK127" s="197">
        <f>ROUND(I127*H127,2)</f>
        <v>0</v>
      </c>
      <c r="BL127" s="16" t="s">
        <v>1758</v>
      </c>
      <c r="BM127" s="196" t="s">
        <v>1764</v>
      </c>
    </row>
    <row r="128" spans="1:65" s="2" customFormat="1" ht="68.25">
      <c r="A128" s="33"/>
      <c r="B128" s="34"/>
      <c r="C128" s="35"/>
      <c r="D128" s="200" t="s">
        <v>262</v>
      </c>
      <c r="E128" s="35"/>
      <c r="F128" s="221" t="s">
        <v>1765</v>
      </c>
      <c r="G128" s="35"/>
      <c r="H128" s="35"/>
      <c r="I128" s="222"/>
      <c r="J128" s="35"/>
      <c r="K128" s="35"/>
      <c r="L128" s="38"/>
      <c r="M128" s="223"/>
      <c r="N128" s="224"/>
      <c r="O128" s="70"/>
      <c r="P128" s="70"/>
      <c r="Q128" s="70"/>
      <c r="R128" s="70"/>
      <c r="S128" s="70"/>
      <c r="T128" s="71"/>
      <c r="U128" s="33"/>
      <c r="V128" s="33"/>
      <c r="W128" s="33"/>
      <c r="X128" s="33"/>
      <c r="Y128" s="33"/>
      <c r="Z128" s="33"/>
      <c r="AA128" s="33"/>
      <c r="AB128" s="33"/>
      <c r="AC128" s="33"/>
      <c r="AD128" s="33"/>
      <c r="AE128" s="33"/>
      <c r="AT128" s="16" t="s">
        <v>262</v>
      </c>
      <c r="AU128" s="16" t="s">
        <v>86</v>
      </c>
    </row>
    <row r="129" spans="1:65" s="12" customFormat="1" ht="22.9" customHeight="1">
      <c r="B129" s="169"/>
      <c r="C129" s="170"/>
      <c r="D129" s="171" t="s">
        <v>75</v>
      </c>
      <c r="E129" s="183" t="s">
        <v>1766</v>
      </c>
      <c r="F129" s="183" t="s">
        <v>1767</v>
      </c>
      <c r="G129" s="170"/>
      <c r="H129" s="170"/>
      <c r="I129" s="173"/>
      <c r="J129" s="184">
        <f>BK129</f>
        <v>0</v>
      </c>
      <c r="K129" s="170"/>
      <c r="L129" s="175"/>
      <c r="M129" s="176"/>
      <c r="N129" s="177"/>
      <c r="O129" s="177"/>
      <c r="P129" s="178">
        <f>SUM(P130:P131)</f>
        <v>0</v>
      </c>
      <c r="Q129" s="177"/>
      <c r="R129" s="178">
        <f>SUM(R130:R131)</f>
        <v>0</v>
      </c>
      <c r="S129" s="177"/>
      <c r="T129" s="179">
        <f>SUM(T130:T131)</f>
        <v>0</v>
      </c>
      <c r="AR129" s="180" t="s">
        <v>174</v>
      </c>
      <c r="AT129" s="181" t="s">
        <v>75</v>
      </c>
      <c r="AU129" s="181" t="s">
        <v>84</v>
      </c>
      <c r="AY129" s="180" t="s">
        <v>150</v>
      </c>
      <c r="BK129" s="182">
        <f>SUM(BK130:BK131)</f>
        <v>0</v>
      </c>
    </row>
    <row r="130" spans="1:65" s="2" customFormat="1" ht="16.5" customHeight="1">
      <c r="A130" s="33"/>
      <c r="B130" s="34"/>
      <c r="C130" s="185" t="s">
        <v>151</v>
      </c>
      <c r="D130" s="185" t="s">
        <v>153</v>
      </c>
      <c r="E130" s="186" t="s">
        <v>1768</v>
      </c>
      <c r="F130" s="187" t="s">
        <v>1769</v>
      </c>
      <c r="G130" s="188" t="s">
        <v>1757</v>
      </c>
      <c r="H130" s="189">
        <v>1</v>
      </c>
      <c r="I130" s="190"/>
      <c r="J130" s="191">
        <f>ROUND(I130*H130,2)</f>
        <v>0</v>
      </c>
      <c r="K130" s="187" t="s">
        <v>157</v>
      </c>
      <c r="L130" s="38"/>
      <c r="M130" s="192" t="s">
        <v>1</v>
      </c>
      <c r="N130" s="193" t="s">
        <v>41</v>
      </c>
      <c r="O130" s="70"/>
      <c r="P130" s="194">
        <f>O130*H130</f>
        <v>0</v>
      </c>
      <c r="Q130" s="194">
        <v>0</v>
      </c>
      <c r="R130" s="194">
        <f>Q130*H130</f>
        <v>0</v>
      </c>
      <c r="S130" s="194">
        <v>0</v>
      </c>
      <c r="T130" s="195">
        <f>S130*H130</f>
        <v>0</v>
      </c>
      <c r="U130" s="33"/>
      <c r="V130" s="33"/>
      <c r="W130" s="33"/>
      <c r="X130" s="33"/>
      <c r="Y130" s="33"/>
      <c r="Z130" s="33"/>
      <c r="AA130" s="33"/>
      <c r="AB130" s="33"/>
      <c r="AC130" s="33"/>
      <c r="AD130" s="33"/>
      <c r="AE130" s="33"/>
      <c r="AR130" s="196" t="s">
        <v>1758</v>
      </c>
      <c r="AT130" s="196" t="s">
        <v>153</v>
      </c>
      <c r="AU130" s="196" t="s">
        <v>86</v>
      </c>
      <c r="AY130" s="16" t="s">
        <v>150</v>
      </c>
      <c r="BE130" s="197">
        <f>IF(N130="základní",J130,0)</f>
        <v>0</v>
      </c>
      <c r="BF130" s="197">
        <f>IF(N130="snížená",J130,0)</f>
        <v>0</v>
      </c>
      <c r="BG130" s="197">
        <f>IF(N130="zákl. přenesená",J130,0)</f>
        <v>0</v>
      </c>
      <c r="BH130" s="197">
        <f>IF(N130="sníž. přenesená",J130,0)</f>
        <v>0</v>
      </c>
      <c r="BI130" s="197">
        <f>IF(N130="nulová",J130,0)</f>
        <v>0</v>
      </c>
      <c r="BJ130" s="16" t="s">
        <v>84</v>
      </c>
      <c r="BK130" s="197">
        <f>ROUND(I130*H130,2)</f>
        <v>0</v>
      </c>
      <c r="BL130" s="16" t="s">
        <v>1758</v>
      </c>
      <c r="BM130" s="196" t="s">
        <v>1770</v>
      </c>
    </row>
    <row r="131" spans="1:65" s="2" customFormat="1" ht="87.75">
      <c r="A131" s="33"/>
      <c r="B131" s="34"/>
      <c r="C131" s="35"/>
      <c r="D131" s="200" t="s">
        <v>262</v>
      </c>
      <c r="E131" s="35"/>
      <c r="F131" s="221" t="s">
        <v>1771</v>
      </c>
      <c r="G131" s="35"/>
      <c r="H131" s="35"/>
      <c r="I131" s="222"/>
      <c r="J131" s="35"/>
      <c r="K131" s="35"/>
      <c r="L131" s="38"/>
      <c r="M131" s="223"/>
      <c r="N131" s="224"/>
      <c r="O131" s="70"/>
      <c r="P131" s="70"/>
      <c r="Q131" s="70"/>
      <c r="R131" s="70"/>
      <c r="S131" s="70"/>
      <c r="T131" s="71"/>
      <c r="U131" s="33"/>
      <c r="V131" s="33"/>
      <c r="W131" s="33"/>
      <c r="X131" s="33"/>
      <c r="Y131" s="33"/>
      <c r="Z131" s="33"/>
      <c r="AA131" s="33"/>
      <c r="AB131" s="33"/>
      <c r="AC131" s="33"/>
      <c r="AD131" s="33"/>
      <c r="AE131" s="33"/>
      <c r="AT131" s="16" t="s">
        <v>262</v>
      </c>
      <c r="AU131" s="16" t="s">
        <v>86</v>
      </c>
    </row>
    <row r="132" spans="1:65" s="12" customFormat="1" ht="22.9" customHeight="1">
      <c r="B132" s="169"/>
      <c r="C132" s="170"/>
      <c r="D132" s="171" t="s">
        <v>75</v>
      </c>
      <c r="E132" s="183" t="s">
        <v>1772</v>
      </c>
      <c r="F132" s="183" t="s">
        <v>1773</v>
      </c>
      <c r="G132" s="170"/>
      <c r="H132" s="170"/>
      <c r="I132" s="173"/>
      <c r="J132" s="184">
        <f>BK132</f>
        <v>0</v>
      </c>
      <c r="K132" s="170"/>
      <c r="L132" s="175"/>
      <c r="M132" s="176"/>
      <c r="N132" s="177"/>
      <c r="O132" s="177"/>
      <c r="P132" s="178">
        <f>P133</f>
        <v>0</v>
      </c>
      <c r="Q132" s="177"/>
      <c r="R132" s="178">
        <f>R133</f>
        <v>0</v>
      </c>
      <c r="S132" s="177"/>
      <c r="T132" s="179">
        <f>T133</f>
        <v>0</v>
      </c>
      <c r="AR132" s="180" t="s">
        <v>174</v>
      </c>
      <c r="AT132" s="181" t="s">
        <v>75</v>
      </c>
      <c r="AU132" s="181" t="s">
        <v>84</v>
      </c>
      <c r="AY132" s="180" t="s">
        <v>150</v>
      </c>
      <c r="BK132" s="182">
        <f>BK133</f>
        <v>0</v>
      </c>
    </row>
    <row r="133" spans="1:65" s="2" customFormat="1" ht="21.75" customHeight="1">
      <c r="A133" s="33"/>
      <c r="B133" s="34"/>
      <c r="C133" s="185" t="s">
        <v>158</v>
      </c>
      <c r="D133" s="185" t="s">
        <v>153</v>
      </c>
      <c r="E133" s="186" t="s">
        <v>1774</v>
      </c>
      <c r="F133" s="187" t="s">
        <v>1775</v>
      </c>
      <c r="G133" s="188" t="s">
        <v>1757</v>
      </c>
      <c r="H133" s="189">
        <v>1</v>
      </c>
      <c r="I133" s="190"/>
      <c r="J133" s="191">
        <f>ROUND(I133*H133,2)</f>
        <v>0</v>
      </c>
      <c r="K133" s="187" t="s">
        <v>157</v>
      </c>
      <c r="L133" s="38"/>
      <c r="M133" s="236" t="s">
        <v>1</v>
      </c>
      <c r="N133" s="237" t="s">
        <v>41</v>
      </c>
      <c r="O133" s="238"/>
      <c r="P133" s="239">
        <f>O133*H133</f>
        <v>0</v>
      </c>
      <c r="Q133" s="239">
        <v>0</v>
      </c>
      <c r="R133" s="239">
        <f>Q133*H133</f>
        <v>0</v>
      </c>
      <c r="S133" s="239">
        <v>0</v>
      </c>
      <c r="T133" s="240">
        <f>S133*H133</f>
        <v>0</v>
      </c>
      <c r="U133" s="33"/>
      <c r="V133" s="33"/>
      <c r="W133" s="33"/>
      <c r="X133" s="33"/>
      <c r="Y133" s="33"/>
      <c r="Z133" s="33"/>
      <c r="AA133" s="33"/>
      <c r="AB133" s="33"/>
      <c r="AC133" s="33"/>
      <c r="AD133" s="33"/>
      <c r="AE133" s="33"/>
      <c r="AR133" s="196" t="s">
        <v>1758</v>
      </c>
      <c r="AT133" s="196" t="s">
        <v>153</v>
      </c>
      <c r="AU133" s="196" t="s">
        <v>86</v>
      </c>
      <c r="AY133" s="16" t="s">
        <v>150</v>
      </c>
      <c r="BE133" s="197">
        <f>IF(N133="základní",J133,0)</f>
        <v>0</v>
      </c>
      <c r="BF133" s="197">
        <f>IF(N133="snížená",J133,0)</f>
        <v>0</v>
      </c>
      <c r="BG133" s="197">
        <f>IF(N133="zákl. přenesená",J133,0)</f>
        <v>0</v>
      </c>
      <c r="BH133" s="197">
        <f>IF(N133="sníž. přenesená",J133,0)</f>
        <v>0</v>
      </c>
      <c r="BI133" s="197">
        <f>IF(N133="nulová",J133,0)</f>
        <v>0</v>
      </c>
      <c r="BJ133" s="16" t="s">
        <v>84</v>
      </c>
      <c r="BK133" s="197">
        <f>ROUND(I133*H133,2)</f>
        <v>0</v>
      </c>
      <c r="BL133" s="16" t="s">
        <v>1758</v>
      </c>
      <c r="BM133" s="196" t="s">
        <v>1776</v>
      </c>
    </row>
    <row r="134" spans="1:65" s="2" customFormat="1" ht="6.95" customHeight="1">
      <c r="A134" s="33"/>
      <c r="B134" s="53"/>
      <c r="C134" s="54"/>
      <c r="D134" s="54"/>
      <c r="E134" s="54"/>
      <c r="F134" s="54"/>
      <c r="G134" s="54"/>
      <c r="H134" s="54"/>
      <c r="I134" s="54"/>
      <c r="J134" s="54"/>
      <c r="K134" s="54"/>
      <c r="L134" s="38"/>
      <c r="M134" s="33"/>
      <c r="O134" s="33"/>
      <c r="P134" s="33"/>
      <c r="Q134" s="33"/>
      <c r="R134" s="33"/>
      <c r="S134" s="33"/>
      <c r="T134" s="33"/>
      <c r="U134" s="33"/>
      <c r="V134" s="33"/>
      <c r="W134" s="33"/>
      <c r="X134" s="33"/>
      <c r="Y134" s="33"/>
      <c r="Z134" s="33"/>
      <c r="AA134" s="33"/>
      <c r="AB134" s="33"/>
      <c r="AC134" s="33"/>
      <c r="AD134" s="33"/>
      <c r="AE134" s="33"/>
    </row>
  </sheetData>
  <sheetProtection password="C1E4" sheet="1" objects="1" scenarios="1" formatColumns="0" formatRows="0" autoFilter="0"/>
  <autoFilter ref="C120:K133"/>
  <mergeCells count="9">
    <mergeCell ref="E87:H87"/>
    <mergeCell ref="E111:H111"/>
    <mergeCell ref="E113:H113"/>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zakázky</vt:lpstr>
      <vt:lpstr>001 - Stavební část</vt:lpstr>
      <vt:lpstr>002 - Vzduchotechnika</vt:lpstr>
      <vt:lpstr>003 - Elektroinstalace si...</vt:lpstr>
      <vt:lpstr>004 - Vedlejší rozpočtové...</vt:lpstr>
      <vt:lpstr>'001 - Stavební část'!Názvy_tisku</vt:lpstr>
      <vt:lpstr>'002 - Vzduchotechnika'!Názvy_tisku</vt:lpstr>
      <vt:lpstr>'003 - Elektroinstalace si...'!Názvy_tisku</vt:lpstr>
      <vt:lpstr>'004 - Vedlejší rozpočtové...'!Názvy_tisku</vt:lpstr>
      <vt:lpstr>'Rekapitulace zakázky'!Názvy_tisku</vt:lpstr>
      <vt:lpstr>'001 - Stavební část'!Oblast_tisku</vt:lpstr>
      <vt:lpstr>'002 - Vzduchotechnika'!Oblast_tisku</vt:lpstr>
      <vt:lpstr>'003 - Elektroinstalace si...'!Oblast_tisku</vt:lpstr>
      <vt:lpstr>'004 - Vedlejší rozpočtové...'!Oblast_tisku</vt:lpstr>
      <vt:lpstr>'Rekapitulace zakázky'!Oblast_tisku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Ulrich Ladislav, DiS.</dc:creator>
  <cp:lastModifiedBy>Ulrich Ladislav, DiS.</cp:lastModifiedBy>
  <cp:lastPrinted>2024-04-08T08:03:04Z</cp:lastPrinted>
  <dcterms:created xsi:type="dcterms:W3CDTF">2024-04-05T11:01:32Z</dcterms:created>
  <dcterms:modified xsi:type="dcterms:W3CDTF">2024-04-09T10:28:19Z</dcterms:modified>
</cp:coreProperties>
</file>